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15" yWindow="65221" windowWidth="8760" windowHeight="8100" tabRatio="861" activeTab="0"/>
  </bookViews>
  <sheets>
    <sheet name="BTECH-Q4 DEC 2011" sheetId="1" r:id="rId1"/>
    <sheet name="Comprehensive Income" sheetId="2" r:id="rId2"/>
    <sheet name="Financial Position" sheetId="3" r:id="rId3"/>
    <sheet name="Statements of Changes in Equity" sheetId="4" r:id="rId4"/>
    <sheet name="Statements of Cash Flows" sheetId="5" r:id="rId5"/>
    <sheet name="Explanatory Notes" sheetId="6" r:id="rId6"/>
    <sheet name="Bursa 9B appendix" sheetId="7" r:id="rId7"/>
  </sheets>
  <definedNames>
    <definedName name="_xlnm.Print_Area" localSheetId="0">'BTECH-Q4 DEC 2011'!$A$1:$I$54</definedName>
    <definedName name="_xlnm.Print_Area" localSheetId="6">'Bursa 9B appendix'!$A$1:$J$262</definedName>
    <definedName name="_xlnm.Print_Area" localSheetId="1">'Comprehensive Income'!$A$1:$K$64</definedName>
    <definedName name="_xlnm.Print_Area" localSheetId="5">'Explanatory Notes'!$A$1:$L$286</definedName>
    <definedName name="_xlnm.Print_Area" localSheetId="2">'Financial Position'!$A$1:$H$68</definedName>
    <definedName name="_xlnm.Print_Area" localSheetId="4">'Statements of Cash Flows'!$A$1:$K$72</definedName>
    <definedName name="_xlnm.Print_Titles" localSheetId="6">'Bursa 9B appendix'!$1:$5</definedName>
    <definedName name="_xlnm.Print_Titles" localSheetId="5">'Explanatory Notes'!$1:$5</definedName>
  </definedNames>
  <calcPr fullCalcOnLoad="1"/>
</workbook>
</file>

<file path=xl/sharedStrings.xml><?xml version="1.0" encoding="utf-8"?>
<sst xmlns="http://schemas.openxmlformats.org/spreadsheetml/2006/main" count="679" uniqueCount="473">
  <si>
    <t>IC Interpretation 17</t>
  </si>
  <si>
    <t>The following FRS and IC Interpretations have been issued by the MASB but not yet effective:</t>
  </si>
  <si>
    <t>Effective for financial periods beginning on or after 1 July 2011:</t>
  </si>
  <si>
    <t>Convergence of the FRSs with the International Financial Reporting Standards</t>
  </si>
  <si>
    <t>Effective for financial periods beginning on or after 1 January 2013</t>
  </si>
  <si>
    <t>FRS 9</t>
  </si>
  <si>
    <t>Financial Instruments (IFRS 9 issued by IASB in November 2009)</t>
  </si>
  <si>
    <t>Financial Instruments (IFRS 9 issued by IASB in October 2010)</t>
  </si>
  <si>
    <t>FRS 10</t>
  </si>
  <si>
    <t>Consolidated Financial Statements</t>
  </si>
  <si>
    <t>FRS 11</t>
  </si>
  <si>
    <t>Joint Arrangements</t>
  </si>
  <si>
    <t>FRS 12</t>
  </si>
  <si>
    <t>FRS 13</t>
  </si>
  <si>
    <t>Disclosure of Interests in Other Entities</t>
  </si>
  <si>
    <t>Fair Value Measurement</t>
  </si>
  <si>
    <t>FRS 119</t>
  </si>
  <si>
    <t>Employee Benefits (as amended in November 2011)</t>
  </si>
  <si>
    <t>Separate Financial Statements (as amended in November 2011)</t>
  </si>
  <si>
    <t>FRS 128</t>
  </si>
  <si>
    <t>Investments in Associates and Joint Ventures (as amended in November 2011)</t>
  </si>
  <si>
    <t>Stripping Costs in the Production Phase of a Surface Mine</t>
  </si>
  <si>
    <t>Effective for financial periods beginning on or after 1 July 2012</t>
  </si>
  <si>
    <t>The adoption of the above FRSs, IC Interpretations and Amendments do not have any material impact on the financial statements of the Group except as desribed below:</t>
  </si>
  <si>
    <t>The adoption of FRS 3 and 127, will only have financial impact on future acquisition of the Group and the Company as it will result in changes in accounting for business combinations and the preperation of consolidated financial statements with prospective effect. The main change introduced under the revised FRS127 is the accounting for changes in ownership interest in a subsidiary, where changes in ownership which do not result in the loss of control, any remaining interest is measured at fair value and a gain or loss is recognised in the income statement. Minority interest is now referred to as "non-controlling interest". All total comprehensive income is proportionately allocated to non-controlling interest, even if the results in the non-controlling interests having a deficit balance.</t>
  </si>
  <si>
    <t>Upon the adoption of the MFRS framework, the financial statements of the Group and the Company will be equivalent to the financial statements prepared by other jurisdictions which adopt IFRSs.</t>
  </si>
  <si>
    <t xml:space="preserve">Status of Corporate Proposals </t>
  </si>
  <si>
    <t>B9</t>
  </si>
  <si>
    <t>B10</t>
  </si>
  <si>
    <t>B11</t>
  </si>
  <si>
    <t>B12</t>
  </si>
  <si>
    <t>B13</t>
  </si>
  <si>
    <t>ii) As at 31 December 2011, the contingent liability not recognised in the statement of financial position of the company is as follow:-</t>
  </si>
  <si>
    <t>There were no pending material litigation which would materially and adversely affect the financial position of the Group and the Company at the date of this announcement.</t>
  </si>
  <si>
    <t>There were no material events subsequent to the end of the reporting date that require disclosure or adjustments to the unaudited interim financial statements.</t>
  </si>
  <si>
    <t>The Group's taxation for the current quarter and financial year-to-date were as follows:</t>
  </si>
  <si>
    <t>Sale of Unquoted Investments and/or Properties</t>
  </si>
  <si>
    <t>Purchase and/or Disposal of Quoted Securities</t>
  </si>
  <si>
    <t>RM'000</t>
  </si>
  <si>
    <t>Revenue</t>
  </si>
  <si>
    <t>Operating expenses</t>
  </si>
  <si>
    <t>Interest income</t>
  </si>
  <si>
    <t>Finance cost</t>
  </si>
  <si>
    <t>Profit before tax</t>
  </si>
  <si>
    <t>Taxation</t>
  </si>
  <si>
    <t>N/A</t>
  </si>
  <si>
    <t>BRITE-TECH BERHAD (550212-U)</t>
  </si>
  <si>
    <t>Goodwill on consolidation</t>
  </si>
  <si>
    <t>Current Assets</t>
  </si>
  <si>
    <t>Inventories</t>
  </si>
  <si>
    <t>Trade and other receivables</t>
  </si>
  <si>
    <t>Tax recoverable</t>
  </si>
  <si>
    <t>Fixed deposits with licensed banks</t>
  </si>
  <si>
    <t>Current Liabilities</t>
  </si>
  <si>
    <t>Trade and other payables</t>
  </si>
  <si>
    <t>Amount owing to directors</t>
  </si>
  <si>
    <t>Short term borrowings (secured)</t>
  </si>
  <si>
    <t>Provision for taxation</t>
  </si>
  <si>
    <t>Long term borrowings (secured)</t>
  </si>
  <si>
    <t>Interest expenses</t>
  </si>
  <si>
    <t>Interest paid</t>
  </si>
  <si>
    <t>Interest received</t>
  </si>
  <si>
    <t>BRITE-TECH BERHAD (550212-U))</t>
  </si>
  <si>
    <t>Total</t>
  </si>
  <si>
    <t>Borrowings</t>
  </si>
  <si>
    <t>The Group's borrowings as at the current quarter are as follows:</t>
  </si>
  <si>
    <t>Short term borrowings (Secured)</t>
  </si>
  <si>
    <t>Long term borrowings (Secured)</t>
  </si>
  <si>
    <t>The Group's borrowings are all denominated in Ringgit Malaysia.</t>
  </si>
  <si>
    <t>Changes in Material Litigation</t>
  </si>
  <si>
    <t>(a)</t>
  </si>
  <si>
    <t>Weighted average number of shares ('000)</t>
  </si>
  <si>
    <t>(b)</t>
  </si>
  <si>
    <t>Environmental products and services</t>
  </si>
  <si>
    <t>System equipment and ancillary products</t>
  </si>
  <si>
    <t>Investments</t>
  </si>
  <si>
    <t>Valuations of Property, Plant and Equipment</t>
  </si>
  <si>
    <t xml:space="preserve">Changes in the Composition of the Group </t>
  </si>
  <si>
    <t>Changes in Contingent Liabilities or Contingent Assets</t>
  </si>
  <si>
    <t>RM '000</t>
  </si>
  <si>
    <t>Depreciation on property, plant and equipment</t>
  </si>
  <si>
    <t>Income tax paid</t>
  </si>
  <si>
    <t>Bank overdraft</t>
  </si>
  <si>
    <t>Corporate guarantees given to financial institutions for finance lease facilities granted to subsidiary companies</t>
  </si>
  <si>
    <t xml:space="preserve">Corporate guarantees given to financial institutions for banking facilities granted to subsidiary companies </t>
  </si>
  <si>
    <t>Number of shares in issue ('000)</t>
  </si>
  <si>
    <t>Other operating income</t>
  </si>
  <si>
    <t>Total Equity</t>
  </si>
  <si>
    <t>Cash and bank balances</t>
  </si>
  <si>
    <t>Property, plant and equipment</t>
  </si>
  <si>
    <t>(Unaudited)</t>
  </si>
  <si>
    <t>(Audited)</t>
  </si>
  <si>
    <t>(Incorporated in Malaysia)</t>
  </si>
  <si>
    <t>Income tax refund</t>
  </si>
  <si>
    <t>A</t>
  </si>
  <si>
    <t>A1</t>
  </si>
  <si>
    <t>A2</t>
  </si>
  <si>
    <t>A3</t>
  </si>
  <si>
    <t>A4</t>
  </si>
  <si>
    <t>A5</t>
  </si>
  <si>
    <t>A6</t>
  </si>
  <si>
    <t>A7</t>
  </si>
  <si>
    <t>A8</t>
  </si>
  <si>
    <t>A9</t>
  </si>
  <si>
    <t>B</t>
  </si>
  <si>
    <t xml:space="preserve">The results of the current quarter and financial year-to-date under review have not been affected by any transactions or events of a material or unusual nature. </t>
  </si>
  <si>
    <t>B1</t>
  </si>
  <si>
    <t>B2</t>
  </si>
  <si>
    <t>B3</t>
  </si>
  <si>
    <t>B4</t>
  </si>
  <si>
    <t>B5</t>
  </si>
  <si>
    <t>B6</t>
  </si>
  <si>
    <t>B7</t>
  </si>
  <si>
    <t>Dividends Paid</t>
  </si>
  <si>
    <t>-Current</t>
  </si>
  <si>
    <t>Capital Commitments</t>
  </si>
  <si>
    <t>BY ORDER OF THE BOARD</t>
  </si>
  <si>
    <t>Yip Siew Yoong (MAICSA 0736484)</t>
  </si>
  <si>
    <t>Leong Siew Kit (MACS 01215)</t>
  </si>
  <si>
    <t>Company Secretaries</t>
  </si>
  <si>
    <t>Kuala Lumpur</t>
  </si>
  <si>
    <t>Income and deferred tax</t>
  </si>
  <si>
    <t>Investment properties</t>
  </si>
  <si>
    <t>The Group has no unsecured borrowings in the current quarter under review.</t>
  </si>
  <si>
    <t>Dividends Payable</t>
  </si>
  <si>
    <t>Rental</t>
  </si>
  <si>
    <t>Interest</t>
  </si>
  <si>
    <t>Impairment of goodwill</t>
  </si>
  <si>
    <t>There were no issuances and repayment of debt and equity securities, share buy-backs, share cancellations, shares held as treasury shares and resale of treasury shares for the current quarter under review.</t>
  </si>
  <si>
    <t>Other investments</t>
  </si>
  <si>
    <t>Deferred tax assets</t>
  </si>
  <si>
    <t>Total Non-Current Assets</t>
  </si>
  <si>
    <t>Share capital</t>
  </si>
  <si>
    <t>Basis of Preparation</t>
  </si>
  <si>
    <t>Amendments to FRS 2</t>
  </si>
  <si>
    <t>Unusual Items Affecting Interim Financial Report</t>
  </si>
  <si>
    <t>Segmental Information</t>
  </si>
  <si>
    <t>Group</t>
  </si>
  <si>
    <t>REVENUE</t>
  </si>
  <si>
    <t>External revenue</t>
  </si>
  <si>
    <t>Inter-segment revenue</t>
  </si>
  <si>
    <t>Total revenue</t>
  </si>
  <si>
    <t>Finance costs</t>
  </si>
  <si>
    <t>Derivatives</t>
  </si>
  <si>
    <t>The Group has not entered into a type of derivatives not disclosed in the previous financial year or any of the previous quarters under the current financial year.</t>
  </si>
  <si>
    <t>Gains / Losses Arising from Fair Value Changes of Financial Liabilities</t>
  </si>
  <si>
    <t>There were no capital commitments as at the end of the current quarter under review.</t>
  </si>
  <si>
    <t xml:space="preserve">Management fees </t>
  </si>
  <si>
    <t>Unrecognised Financial Instruments</t>
  </si>
  <si>
    <t>a)  -</t>
  </si>
  <si>
    <t>The Company grants a call option  ("the Call Option") to the Purchaser to give the Purchaser the option to purchase the 15% equity interest in AVC, free from all Encumbrances (“Option Shares”) from the Company within a period of 48 months from the date of the CPOA ("the Call Option Period") at RM300,000 provided that the turnover of AVC based on the latest audited accounts of AVC at the time of the exercise of the Call Option, is less than RM5,000,000;</t>
  </si>
  <si>
    <t>-</t>
  </si>
  <si>
    <t>The Call Option may be exercisable by the Purchaser in respect of all and not part of the Option Shares within the Call Option Period;</t>
  </si>
  <si>
    <t xml:space="preserve">b)   </t>
  </si>
  <si>
    <t>The Purchaser grants to the Company the right to sell the Option Shares ("the Put Option A") to the Purchaser within a period of 48 months from the date of the CPOA ("the Put Option A Period") at RM300,000 provided that, the turnover of AVC based on the latest audited accounts of  at the time of exercise of Put Option, is RM5,000,000 or more;</t>
  </si>
  <si>
    <t xml:space="preserve">c)   </t>
  </si>
  <si>
    <t>The Purchaser grants to the Company the right to sell the Option Shares to the Purchaser (“Put Option B”) on or after the expiry of 48 months from the date of the CPOA (“Put Option B Period”). The Put Option B shall be exercisable by the Company within 6 months from the expiry of 48 months from the date of the CPOA at RM300,000 irregardless of the turnover of AVC;</t>
  </si>
  <si>
    <t>The Put Option A and Put Option B may be exercisable by the Company in respect of all and not part of the Option Shares within the Put Option A Period and Put Option B Period;</t>
  </si>
  <si>
    <t>It is not practical to estimate the fair value of the CPOA for unquoted corporations because of the lack of quoted market prices and the inability to estimate fair value without incurring excessive costs.</t>
  </si>
  <si>
    <t>Property, plant and equipment written off</t>
  </si>
  <si>
    <t>Gain on disposal of property, plant and equipment</t>
  </si>
  <si>
    <t>Amount</t>
  </si>
  <si>
    <t xml:space="preserve">Net </t>
  </si>
  <si>
    <t>fair value</t>
  </si>
  <si>
    <t>utilised</t>
  </si>
  <si>
    <t>Credit facilities</t>
  </si>
  <si>
    <t>limit</t>
  </si>
  <si>
    <t>Corporate guarantee</t>
  </si>
  <si>
    <t>Amendments to FRS 5</t>
  </si>
  <si>
    <t>31.12.2010</t>
  </si>
  <si>
    <t>INTERIM FINANCIAL STATEMENTS</t>
  </si>
  <si>
    <t>BRITE-TECH BERHAD</t>
  </si>
  <si>
    <t>Company no. 550212-U</t>
  </si>
  <si>
    <t>Profit/(loss) before taxation</t>
  </si>
  <si>
    <t>B14</t>
  </si>
  <si>
    <t xml:space="preserve"> - Realised</t>
  </si>
  <si>
    <t>Less: Consolidation adjustments</t>
  </si>
  <si>
    <t>Amendments to FRSs</t>
  </si>
  <si>
    <t xml:space="preserve"> 'Improvement to FRSs (2010)'</t>
  </si>
  <si>
    <t>FRS 1</t>
  </si>
  <si>
    <t>FRS 3</t>
  </si>
  <si>
    <t>Business Combinations (revised)</t>
  </si>
  <si>
    <t>FRS 127</t>
  </si>
  <si>
    <t>Consolidated and Separate Financial Statements (amended)</t>
  </si>
  <si>
    <t>Share-based Payment</t>
  </si>
  <si>
    <t>Non-current Assets Held for Sale and Discontinued Operations</t>
  </si>
  <si>
    <t>Amendments to FRS 138</t>
  </si>
  <si>
    <t>Intangible Assets</t>
  </si>
  <si>
    <t>Reassessment of Embedded Derivatives</t>
  </si>
  <si>
    <t>IC Interpretation 12</t>
  </si>
  <si>
    <t>Service Concession Arrangements</t>
  </si>
  <si>
    <t>IC Interpretation 15</t>
  </si>
  <si>
    <t>IC Interpretation 16</t>
  </si>
  <si>
    <t>Hedges of a Net Investment in a Foreign Operation</t>
  </si>
  <si>
    <t>Distribution of Non-cash Assets to Owners</t>
  </si>
  <si>
    <t>Agreements for the Construction of Real Estate</t>
  </si>
  <si>
    <t>Effective for financial periods beginning on or after 1 January 2012</t>
  </si>
  <si>
    <t>FRS 124</t>
  </si>
  <si>
    <t>Related Party Disclosures (revised)</t>
  </si>
  <si>
    <t>Amendments to FRS 1</t>
  </si>
  <si>
    <t>Limited Exemption from Comparative FRS 7 Disclosures for First-time Adopters</t>
  </si>
  <si>
    <t>Group Cash-settled Shared-based Payment Transactions</t>
  </si>
  <si>
    <t>Amendments to FRS 7</t>
  </si>
  <si>
    <t>Improving Disclosures about Financial Instruments</t>
  </si>
  <si>
    <t>IC Interpretation 4</t>
  </si>
  <si>
    <t>Determining whether an Arrangement Contains a Lease</t>
  </si>
  <si>
    <t>IC Interpretation 18</t>
  </si>
  <si>
    <t>Transfers of Assets from Customers</t>
  </si>
  <si>
    <t>Amendments to IC Interpretation 14</t>
  </si>
  <si>
    <t>Prepayments of a Minimum Funding Requirement</t>
  </si>
  <si>
    <t>IC Interpretation 19</t>
  </si>
  <si>
    <t>First-time Adoption of Financial Reporting Standards (revised)</t>
  </si>
  <si>
    <t>Amendments to IC Interpretation 9</t>
  </si>
  <si>
    <t>Additional Exemption for First-time Adopters</t>
  </si>
  <si>
    <t>Extinguishing Financial Liabilities with Equity Instruments</t>
  </si>
  <si>
    <t>There were no material amount of gains or losses arising from fair value changes of its financial liabilities for the current and cumulative quarter.</t>
  </si>
  <si>
    <t>Variance of Actual Profit from Forecast Profit</t>
  </si>
  <si>
    <t>Not applicable as the Group did not issue any profit forecast or profit guarantee for the current quarter under review.</t>
  </si>
  <si>
    <t xml:space="preserve">Amendments to FRS 132 </t>
  </si>
  <si>
    <t>A10</t>
  </si>
  <si>
    <t>A11</t>
  </si>
  <si>
    <t>A12</t>
  </si>
  <si>
    <t>A13</t>
  </si>
  <si>
    <t>A14</t>
  </si>
  <si>
    <t>A15</t>
  </si>
  <si>
    <t>A16</t>
  </si>
  <si>
    <t>A17</t>
  </si>
  <si>
    <t>Significant Related Party Transactions</t>
  </si>
  <si>
    <t>The retained profits of the Group is analysed as follows:</t>
  </si>
  <si>
    <t>ASSETS</t>
  </si>
  <si>
    <t>Non-Current Assets</t>
  </si>
  <si>
    <t>Total Current Assets</t>
  </si>
  <si>
    <t>EQUITY AND LIABILITIES</t>
  </si>
  <si>
    <t>Non-Current Liabilities</t>
  </si>
  <si>
    <t>Total Liabilities</t>
  </si>
  <si>
    <t>TOTAL EQUITY AND LIABILITIES</t>
  </si>
  <si>
    <t>TOTAL ASSETS</t>
  </si>
  <si>
    <t>Balance as at 1 January 2010</t>
  </si>
  <si>
    <t>Balance as at 1 January 2011</t>
  </si>
  <si>
    <t>CONDENSED CONSOLIDATED STATEMENTS OF FINANCIAL POSITION</t>
  </si>
  <si>
    <t>EXPLANATORY NOTES PURSUANT TO APPENDIX 9B OF THE LISTING REQUIREMENTS BURSA MALAYSIA SECURITIES BERHAD FOR THE ACE MARKET</t>
  </si>
  <si>
    <t>There were no corporate proposals announced but not completed as at the date of this announcement.</t>
  </si>
  <si>
    <t>Comments About Seasonal or Cyclical Factors</t>
  </si>
  <si>
    <t>Significant Accounting Policies</t>
  </si>
  <si>
    <t>%</t>
  </si>
  <si>
    <t>UNAUDITED INTERIM FINANCIAL STATEMENTS</t>
  </si>
  <si>
    <t>CONTENTS</t>
  </si>
  <si>
    <t>Page</t>
  </si>
  <si>
    <t xml:space="preserve">CONDENSED CONSOLIDATED STATEMENT OF FINANCIAL POSITION </t>
  </si>
  <si>
    <t>CONDENSED CONSOLIDATED STATEMENT OF COMPREHENSIVE INCOME</t>
  </si>
  <si>
    <t>CONDENSED CONSOLIDATED STATEMENT OF CHANGES IN EQUITY</t>
  </si>
  <si>
    <t>CONDENSED CONSOLIDATED STATEMENT OF CASH FLOWS</t>
  </si>
  <si>
    <t>NOTES TO THE INTERIM FINANCIAL REPORT</t>
  </si>
  <si>
    <t>Non-controlling interests</t>
  </si>
  <si>
    <t>Non-controlling Interests</t>
  </si>
  <si>
    <t>Total Shareholders' Equity</t>
  </si>
  <si>
    <t>Retained Profits</t>
  </si>
  <si>
    <t>Auditors' Report on Preceding Annual Financial Statements</t>
  </si>
  <si>
    <t>Total comprehensive income for the period</t>
  </si>
  <si>
    <t>Inter-segment Eliminations</t>
  </si>
  <si>
    <t xml:space="preserve"> - Unrealised </t>
  </si>
  <si>
    <t>Total Group retained profits as per consolidated accounts</t>
  </si>
  <si>
    <t>Segment results (external)</t>
  </si>
  <si>
    <t>RESULT</t>
  </si>
  <si>
    <t>&lt;-Distributable -&gt;</t>
  </si>
  <si>
    <t xml:space="preserve">  - Basic</t>
  </si>
  <si>
    <t xml:space="preserve">  - Diluted</t>
  </si>
  <si>
    <t xml:space="preserve">EXPLANATORY NOTES TO THE INTERIM FINANCIAL REPORTING PURSUANT TO FINANCIAL REPORTING STANDARD  ("FRS") 134 </t>
  </si>
  <si>
    <t>ADDITIONAL INFORMATION REQUIRED BY BURSA MALAYSIA SECURITIES LISTING REQUIREMENT (APPENDIX 9 B)</t>
  </si>
  <si>
    <t>Owners of the Company</t>
  </si>
  <si>
    <t>Profit attributable to Owners of the Company</t>
  </si>
  <si>
    <t>Equity attributable to owners of the Company</t>
  </si>
  <si>
    <t>Current Year Quarter</t>
  </si>
  <si>
    <t>Preceding Year Corresponding Quarter</t>
  </si>
  <si>
    <t>Current Year-To-Date</t>
  </si>
  <si>
    <t>Current Year -To-Date</t>
  </si>
  <si>
    <t xml:space="preserve">Realised and Unrealised Retained Profits </t>
  </si>
  <si>
    <t>Earnings Per Share</t>
  </si>
  <si>
    <t>The basic and diluted earnings per share (EPS) for the current quarter and financial year-to-date have been calculated as follows:</t>
  </si>
  <si>
    <t>Weighted average number of shares in issue ('000)</t>
  </si>
  <si>
    <t>Total retained profits of Company and its subsidiaries:</t>
  </si>
  <si>
    <t>Immediate Preceding Quarter</t>
  </si>
  <si>
    <t>Significant Accounting Policies (continued)</t>
  </si>
  <si>
    <t>Variation</t>
  </si>
  <si>
    <t>Variation of Results Against Immediate Preceding Quarter</t>
  </si>
  <si>
    <t>CONDENSED CONSOLIDATED STATEMENTS OF COMPREHENSIVE INCOME</t>
  </si>
  <si>
    <t>&lt;----- Individual Quarter -----&gt;</t>
  </si>
  <si>
    <t>&lt;----- Cumulative Quarters -----&gt;</t>
  </si>
  <si>
    <t xml:space="preserve">Current </t>
  </si>
  <si>
    <t>Quarter Ended</t>
  </si>
  <si>
    <t>Preceding Year</t>
  </si>
  <si>
    <t>Corresponding</t>
  </si>
  <si>
    <t>Current</t>
  </si>
  <si>
    <t>Year-To-Date</t>
  </si>
  <si>
    <t>Preceding</t>
  </si>
  <si>
    <t>Profit for the period</t>
  </si>
  <si>
    <t>Total comprehensive income for the period attributable to:</t>
  </si>
  <si>
    <t>Earnings per ordinary share attributable to owners of the Company (sen):</t>
  </si>
  <si>
    <t>Other comprehensive income for the period, net of tax</t>
  </si>
  <si>
    <t>Current Year</t>
  </si>
  <si>
    <t>Quarter</t>
  </si>
  <si>
    <t>As at Preceding</t>
  </si>
  <si>
    <t>Financial</t>
  </si>
  <si>
    <t>Year End</t>
  </si>
  <si>
    <t>As at End of</t>
  </si>
  <si>
    <t>Net assets per share attributable to owners of the Company (sen)</t>
  </si>
  <si>
    <t xml:space="preserve">Share Capital </t>
  </si>
  <si>
    <t>&lt;-------------     Attributable to owners of the Company         -- ----------&gt;</t>
  </si>
  <si>
    <t>CONDENSED CONSOLIDATED STATEMENTS OF CASH FLOWS</t>
  </si>
  <si>
    <t>Period Ended</t>
  </si>
  <si>
    <t>Profit before taxation</t>
  </si>
  <si>
    <t>Operating profit before working capital changes</t>
  </si>
  <si>
    <t>Cash and cash equivalents comprise the following:</t>
  </si>
  <si>
    <t>The auditors' report on the Group's financial statements for the year ended 31 December 2010 was not subject to any qualification.</t>
  </si>
  <si>
    <t>There were no significant changes in the nature and amount of estimates used in prior interim reporting period or prior financial years that have a material effect in the current quarter under review.</t>
  </si>
  <si>
    <t>Material Subsequent Event</t>
  </si>
  <si>
    <t>Material Changes in Estimates Used</t>
  </si>
  <si>
    <t>Debt and Equity Securities</t>
  </si>
  <si>
    <t>Review of Performance for the Current Quarter and Financial Year-To-Date</t>
  </si>
  <si>
    <t>Prospects</t>
  </si>
  <si>
    <t>Individual Quarter</t>
  </si>
  <si>
    <t>Preceding Year-To-Date</t>
  </si>
  <si>
    <t>Cumulative Quarters</t>
  </si>
  <si>
    <t>Diluted earnings per share (sen)</t>
  </si>
  <si>
    <t>The dilluted EPS is not applicable as there were no potential ordinary shares in issue for the current quarter and cumulative quarter.</t>
  </si>
  <si>
    <t>The disclosure of realised and unrealised retained profits above is solely for complying with the disclosure requirements stipulated in the directive of Bursa Securities and should not be applied for any other purposes.</t>
  </si>
  <si>
    <t>Profit from operations</t>
  </si>
  <si>
    <t>Cash flows from operating activities</t>
  </si>
  <si>
    <t>Cash from operations</t>
  </si>
  <si>
    <t>Net cash from operating activities</t>
  </si>
  <si>
    <t>Cash flows from investing activities</t>
  </si>
  <si>
    <t>Net cash used in investing activities</t>
  </si>
  <si>
    <t>Cash flows from financing activities</t>
  </si>
  <si>
    <t>Net changes in cash and cash equivalents</t>
  </si>
  <si>
    <t>The Group's principal business is not significantly affected by seasonality or cyclicality factors during the current quarter under review.</t>
  </si>
  <si>
    <t>There were no unusual items affecting assets, liabilities, equity, net income or cash flows for the current quarter under review.</t>
  </si>
  <si>
    <t>There were no changes in the composition of the Group during the current quarter under review.</t>
  </si>
  <si>
    <t>There were no sale of unquoted investments and/or properties in the current quarter under review.</t>
  </si>
  <si>
    <t>There were no purchases or disposals of quoted securities in the current quarter under review.</t>
  </si>
  <si>
    <t>Short-term investments</t>
  </si>
  <si>
    <t>Adjustments for:</t>
  </si>
  <si>
    <t>Changes in working capital:</t>
  </si>
  <si>
    <t xml:space="preserve">Short-term investments </t>
  </si>
  <si>
    <t>Proceeds from hire purchase</t>
  </si>
  <si>
    <t>Proceeds from disposal of property, plant and equipment</t>
  </si>
  <si>
    <t>Repayments of bank borrowings</t>
  </si>
  <si>
    <t>The Group's effective tax rate for the current quarter was slightly higher than the statutory tax rate mainly due to the tax charges relate to profits of certain subsidiary companies which cannot be set-off against losses of other subsidiary companies and certain expenses are not deductible  for tax purposes.</t>
  </si>
  <si>
    <t>Net cash used in financing activities</t>
  </si>
  <si>
    <t>A final single-tier dividend on ordinary share of 0.48 sen per share (2009: 0.48 sen per share) amounting to RM1,209,600 in respect of the financial year ended 31 December 2010  was approved by the shareholders at the Company's Annual General Meeting held on 12 May 2011 and has been paid by the Company on 8 June 2011 to shareholders whose names appear in the Register of Depositors on 25 May 2011.</t>
  </si>
  <si>
    <t>Dividends paid in respect of financial year ended 31 December 2010</t>
  </si>
  <si>
    <t>Dividends paid in respect of financial year ended 31 December 2009</t>
  </si>
  <si>
    <t>There were no material changes in contingent liabilities or contingent assets arising since the last financial year ended on 31 December 2010.</t>
  </si>
  <si>
    <t>The determination of realised and unrealised profits or losses is compiled based on Guidance of Special Matter No.1, Determination of Realised and Unrealised Profits or Losses in the Context of Disclosure Pursuant to Bursa Securities Listing Requirements, issued by the Malaysian Institute of Accountants on 20 December 2010.</t>
  </si>
  <si>
    <t>Financial Instruments: Presentation, relating to Classification of right issue</t>
  </si>
  <si>
    <t>Dividend paid to Owners of the Company</t>
  </si>
  <si>
    <t>Dividend paid to non-controlling interest</t>
  </si>
  <si>
    <t>30.09.2011</t>
  </si>
  <si>
    <t>i) The Company had entered into a Call and Put Option Agreement ("CPOA") on 9 December 2009 for the disposal of 150,000 ordinary shares of RM 1.00 each, comprising 15% equity interest in Agro Venture Carbon Sdn. Bhd. ("AVC") for a total disposal consideration of RM 300,000. The salient features of CPOA are as follow:</t>
  </si>
  <si>
    <t xml:space="preserve">The net fair value of the contingent liability is estimated to be minimal as the subsidiary companies are expected to fulfill their obligation to repay their borrowings. </t>
  </si>
  <si>
    <t xml:space="preserve">Trade and other receivables </t>
  </si>
  <si>
    <t>Purchase of property, plant and equipment</t>
  </si>
  <si>
    <t>FOR THE 4TH QUARTER ENDED 31 DECEMBER 2011</t>
  </si>
  <si>
    <t>31.12.2011</t>
  </si>
  <si>
    <t>AS AT 31 DECEMBER 2011</t>
  </si>
  <si>
    <t>12 Months Ended 31 December 2011  (Unaudited)</t>
  </si>
  <si>
    <t>Balance as at 31 December 2011</t>
  </si>
  <si>
    <t>Balance as at 31 December 2010</t>
  </si>
  <si>
    <t>12 Months</t>
  </si>
  <si>
    <t>Segment revenue and segment results for the 4th quarter ended 31 December 2011 by the respective operating segments are as follows:</t>
  </si>
  <si>
    <t>4th Quarter Ended 31.12.2011</t>
  </si>
  <si>
    <t>4th Quarter Ended 31.12.2010</t>
  </si>
  <si>
    <t>There were no outstanding derivatives (including financial instruments designated as hedging instruments) as at the end of the quarter ended 31 December 2011; and</t>
  </si>
  <si>
    <t>The unaudited interim financial statements should be read in conjunction with the Group's audited financial statements for the financial year ended 31 December 2010 and the accompanying explanatory notes.   These explanatory notes attached to the interim financial statements provide an explanation of events and transactions that are significant to an understanding of the changes in financial position and performance of the Group since the year ended 31 December 2010.</t>
  </si>
  <si>
    <t>Company</t>
  </si>
  <si>
    <t>Significant related party transactions which were entered into on agreed terms and prices for the current quarter and current financial period ended 31 December 2011 are set out as below. The relationship of the related parties are as disclosed in the annual audited financial statements for the current financial year ended 31 December 2010.</t>
  </si>
  <si>
    <t>Severe Hyperinflation and Removal of Fixed Dates for First time Adopters</t>
  </si>
  <si>
    <t>Disclosures - Transfers of Financial Assets</t>
  </si>
  <si>
    <t>Amendments to FRS 101</t>
  </si>
  <si>
    <t>Presentation of Items of Other Comprehensive Income</t>
  </si>
  <si>
    <t>Amendments to FRS 112</t>
  </si>
  <si>
    <t>Deferred Tax: Recovery of Underlying Assets</t>
  </si>
  <si>
    <t>Name of properties</t>
  </si>
  <si>
    <t>Date of last valuation</t>
  </si>
  <si>
    <t>Valuation date</t>
  </si>
  <si>
    <t>No.</t>
  </si>
  <si>
    <t>Net book value as at 31.12.2011</t>
  </si>
  <si>
    <t>5.10.2011</t>
  </si>
  <si>
    <t>10.09.2004</t>
  </si>
  <si>
    <t>18.04.2001</t>
  </si>
  <si>
    <t xml:space="preserve">The unaudited interim financial statements have been prepared in accordance with FRS134 : Interim Financial Reporting issued by Malaysian  Accounting Standard Board ("MASB") and Part K, Rule 9.22 (Appendix 9B) of the ACE Market Listing Requirements of Bursa Malaysia Securities Berhad ("Bursa Securities").  The financial information for the 12 months ended 31 December 2011 have been reviewed by the Company’s auditor in accordance with the International Standards on Review Engagements (“ISRE”) 2410 – Review of Interim Financial Information Performed by the Independent Auditor of the Entity. </t>
  </si>
  <si>
    <t>12.12.2011</t>
  </si>
  <si>
    <t>B8</t>
  </si>
  <si>
    <t>FOR THE FOURTH QUARTER ENDED 31 DECEMBER 2011</t>
  </si>
  <si>
    <t>Page 10</t>
  </si>
  <si>
    <t>Page 11</t>
  </si>
  <si>
    <t>Amount due to associated company</t>
  </si>
  <si>
    <t>Revaluation Reserve</t>
  </si>
  <si>
    <t>Bad debts written off</t>
  </si>
  <si>
    <t xml:space="preserve">Bank overdraft of RM0.113 million has been included as short term borrowings. </t>
  </si>
  <si>
    <t>PT No. 5015, Mukim of Damansara, District of Petaling, Selangor</t>
  </si>
  <si>
    <t>PT No. 12144, Mukim of Kapar, District of Kelang, Selangor</t>
  </si>
  <si>
    <t>PT No. 723, HS(M) 956, Mukim of Setul, District of Seremban, Negari Sembilan</t>
  </si>
  <si>
    <t>HS(M) 1117, Lot 4568, Mukim 14, District of Seberang Perai Tengah, Pulau Pinanag</t>
  </si>
  <si>
    <t>PTD 85433, HS(D) 169547, Mukim Pelentong, District of Johor Bahru, Johor</t>
  </si>
  <si>
    <t>HS(D) 31573, Lot No. PTD42295, Mukim of District of Kluang, Johor</t>
  </si>
  <si>
    <t>HS(D) 23144, Lot No. PTD38519, Mukim of District of Kluang, Johor</t>
  </si>
  <si>
    <t>PTD32881, Mukim of District of Kluang, Johor</t>
  </si>
  <si>
    <t>PTD42334, Mukim of District of Kluang, Johor</t>
  </si>
  <si>
    <t>PTD42336, Mukim of District of Kluang, Johor</t>
  </si>
  <si>
    <t>PLO 705, Pasir Gudang Industrial Area, Mukim Plentong, Daerah Johor Bahru, Johor</t>
  </si>
  <si>
    <t>PLO 706,  Pasir Gudang Industrial Area, Mukim Plentong, Daerah Johor Bahru, Johor</t>
  </si>
  <si>
    <t>HS(D) 55314 PT No.27731, Mukim and District of Petaling, Selangor</t>
  </si>
  <si>
    <t>Page 12</t>
  </si>
  <si>
    <t>Share Premium</t>
  </si>
  <si>
    <t>&lt;-------------- Non-distributable-----------&gt;</t>
  </si>
  <si>
    <t>The Group's business segments are expected to operate in a challenging environment in 2012. Inspite of this, the Group's prospects for the financial year ending 31 December 2012 are expected to be positive as the markets in which the Group's business segments operate are expected to remain resilient.</t>
  </si>
  <si>
    <t>Deferred tax liabilities</t>
  </si>
  <si>
    <t>(The Condensed Consolidated Statement of Comprehensive Income should be read in conjunction with the audited financial statements for the year ended 31 December 2010 and the accompanying explanatory notes attached to the interim financial statements)</t>
  </si>
  <si>
    <t>(The Condensed Consolidated Statement of Financial Position should be read in conjunction with the audited financial statements for the year ended 31 December 2010 and the accompanying explanatory notes attached to the interim financial statements)</t>
  </si>
  <si>
    <t>(The Condensed Consolidated Statement of Changes in Equity should be read in conjunction with the audited financial statements for the year ended 31 December 2010 and the accompanying explanatory notes attached to the interim financial statements)</t>
  </si>
  <si>
    <t xml:space="preserve">(The Condensed Consolidated Statement of Cash Flows should be read in conjunction with the audited financial statements for the year ended 31 December 2010 and the accompanying explanatory notes attached to the interim financial statements.) </t>
  </si>
  <si>
    <t>Under the revised FRS 3, all acquisition-related costs are recognised as an expense in the income statement in the period in which they are incurred. All considerations transferred, including contingent considerations, are measured at fair value as at the acquisition date. Any equity interests held prior to the date of control is obtained and is remeasured at fair value, with the resulting gains or losses recognised in the income statement. There is now an option on a case to case basis to measure non-controlling interests either at fair value or at the non-controlling interests' proportionate share of net identifiable assets of the assets acquired. Goodwill arising from the business combination is measured as the difference between the aggregate fair value of consideration transferred, and any non-controlling interests in the acquiree and the fair value at acquisition date of any previously-held equity interest in the acquiree, and the fair value of identifiable assets acquired and liabilities assumed (including contingent liabilities) at acquisition date.</t>
  </si>
  <si>
    <t>IC Intereprtation 20</t>
  </si>
  <si>
    <t>On 19 November 2011, the MASB issued the new Malaysian Financial Reporting Standard (“MFRS”) framework, consisting of accounting standards which are in line with the International Financial Reporting Standards ("IFRS") issued by the International Accounting Standard Board ("IASB"). This MFRS framework is effective for annual periods beginning on or after 1 January 2012. As at 31 December 2011, all the FRSs issued under the existing FRS framework are the same as the MFRSs issued under the MFRS framework, except for differences in relation to the transitional provisions as well as differences in effective dates contained in certain of the existing FRSs.</t>
  </si>
  <si>
    <t xml:space="preserve">For the current quarter under review, the Group recorded higher revenue of RM5.356 million, representing an increase of 9.0% from the immediate preceding quarter's revenue of RM4.915 million while the Group's profit before tax for the current quarter decreased by 36.3% to RM 0.593 million from RM 0.931 million in the immediate preceding quarter.  </t>
  </si>
  <si>
    <t>Reserves</t>
  </si>
  <si>
    <t>Rental income</t>
  </si>
  <si>
    <t>Other income</t>
  </si>
  <si>
    <t>Bad debts recovered</t>
  </si>
  <si>
    <t>Current   Quarter Ended</t>
  </si>
  <si>
    <t>Total comprehensive income for the financial year</t>
  </si>
  <si>
    <t>Revaluation reserves for the financial year</t>
  </si>
  <si>
    <t>Page 6</t>
  </si>
  <si>
    <t>Page 7</t>
  </si>
  <si>
    <t>Page 8</t>
  </si>
  <si>
    <t>Page 9</t>
  </si>
  <si>
    <t>Page 13</t>
  </si>
  <si>
    <t>Other operating income:</t>
  </si>
  <si>
    <t>Other disclosure items pursuant to Appendix 9B Note 16 of the Listing Requirements of Bursa Malaysia Securites Berhad are not applicable.</t>
  </si>
  <si>
    <t xml:space="preserve">Foreign exchange loss </t>
  </si>
  <si>
    <t xml:space="preserve">Foreign exchange gain  </t>
  </si>
  <si>
    <t>The significant accounting policies and methods of computation applied in the unaudited interim financial statements are consistent with those adopted in the most recent audited financial statements for the financial year ended 31 December 2010, except for the adoption of the following FRSs, Amendments to FRSs, IC Interpretations and Technical Release ("TR"):</t>
  </si>
  <si>
    <t>PTD No.11419, Mukim of Damansara, District of Petaling, Selangor</t>
  </si>
  <si>
    <t>As at</t>
  </si>
  <si>
    <t>The Board of Directors is proposing a single tier dividend on ordinary share of 0.48 sen per share amounting to RM1,209,600.00 in respect of the financial year ended 31 December 2011 (2010: 0.48 sen per share), subject to approval by shareholders at the forthcoming Annual General Meeting.</t>
  </si>
  <si>
    <t>Amount due from related company</t>
  </si>
  <si>
    <t>12 Months Ended 31 December 2010 (Audited)</t>
  </si>
  <si>
    <t>Proceeds from term loan</t>
  </si>
  <si>
    <t>Cash and cash equivalent at beginning of financial year</t>
  </si>
  <si>
    <t>Cash and cash equivalent at end of financial year</t>
  </si>
  <si>
    <t>(Loss)/gain on disposal of property, plant and equipment</t>
  </si>
  <si>
    <t>Surplus to be incorporated into accounts as at 31.12.2011</t>
  </si>
  <si>
    <t xml:space="preserve">The increase in the Group's profit before tax for the current quarter and current financial year-to-date were mainly due to higher profit contribution from environmental products and services segments of the Group.   </t>
  </si>
  <si>
    <t>Profit/(loss) attributable to owners of the Company (RM'000)</t>
  </si>
  <si>
    <t>Write-down of inventories</t>
  </si>
  <si>
    <t>Allowance for doubtful debts</t>
  </si>
  <si>
    <t>Proceeds from disposal of other investment</t>
  </si>
  <si>
    <t>Acquisition of subsidiary, net of cash acquired</t>
  </si>
  <si>
    <t>The Group's revenue for the current financial year-to-date ended 31 December 2011 showed an increase of 16.3% to RM18.546 million from RM15.942 million in the preceding corresponding year's quarter. The Group's profit  before tax increased by 37.4% to RM2.534 million from RM1.844 million in the preceding corresponding financial year-to-date.</t>
  </si>
  <si>
    <t>Gain on disposal of other investment</t>
  </si>
  <si>
    <t>Proposed Revaluation Amount</t>
  </si>
  <si>
    <t>Less: Deferred tax liabilities on revaluation surplus</t>
  </si>
  <si>
    <t>B15</t>
  </si>
  <si>
    <t>Additional Notes to Condensed Consolidated Statements of Comprehensive Income</t>
  </si>
  <si>
    <t>Page 5</t>
  </si>
  <si>
    <t>5-9</t>
  </si>
  <si>
    <t>10-13</t>
  </si>
  <si>
    <t>Cash and cash equivalents at end of the financial year</t>
  </si>
  <si>
    <t>Basic earnings/(loss) per share (sen)</t>
  </si>
  <si>
    <t>The book values of land and buildings were adjusted to reflect the revaluation and the resultant surplus was credited to revaluation reserve. The impact of this exercise increased the revaluation reserve by RM10.101 million.   The details of the revaluation surplus are appendix the table section below:</t>
  </si>
  <si>
    <t>The Group's revenue for the current quarter ended 31 December 2011 showed an increase of 39.1% to RM5.356 million from RM3.851 million in the preceding corresponding year's quarter. The Group's profit before tax increased by 606.0% to RM 0.593 million from RM 0.084 million in the preceding corresponding year's quarter.</t>
  </si>
  <si>
    <t>On 5 October 2011 and 12 December 2011, the Group has carried out revaluation for its properties by Chartwell ITAC International (Kajang) Sdn Bhd, an external independent firm of professional valuer registered with the Board of Valuers, Appraisers and Estate Agents Malaysia, to ascertain the current market value of the properties for accounting purposes based on the Comparison Method (open market value).</t>
  </si>
  <si>
    <t>29 February 2012</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</si>
</sst>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809]d\ mmmm\ yyyy;@"/>
    <numFmt numFmtId="172" formatCode="0.0%"/>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_(* #,##0.0_);_(* \(#,##0.0\);_(* &quot;-&quot;??_);_(@_)"/>
    <numFmt numFmtId="179" formatCode="0.00_);\(0.00\)"/>
    <numFmt numFmtId="180" formatCode="0.000%"/>
    <numFmt numFmtId="181" formatCode="_(* #,##0.000_);_(* \(#,##0.000\);_(* &quot;-&quot;??_);_(@_)"/>
    <numFmt numFmtId="182" formatCode="_(* #,##0.0_);_(* \(#,##0.0\);_(* &quot;-&quot;_);_(@_)"/>
    <numFmt numFmtId="183" formatCode="_(* #,##0.00_);_(* \(#,##0.00\);_(* &quot;-&quot;_);_(@_)"/>
  </numFmts>
  <fonts count="38">
    <font>
      <sz val="10"/>
      <name val="Arial"/>
      <family val="2"/>
    </font>
    <font>
      <sz val="11"/>
      <color indexed="8"/>
      <name val="Calibri"/>
      <family val="2"/>
    </font>
    <font>
      <b/>
      <sz val="12"/>
      <name val="Times New Roman"/>
      <family val="1"/>
    </font>
    <font>
      <sz val="10"/>
      <name val="Times New Roman"/>
      <family val="1"/>
    </font>
    <font>
      <sz val="12"/>
      <color indexed="8"/>
      <name val="Times New Roman"/>
      <family val="1"/>
    </font>
    <font>
      <b/>
      <sz val="12"/>
      <color indexed="8"/>
      <name val="Times New Roman"/>
      <family val="1"/>
    </font>
    <font>
      <sz val="8"/>
      <name val="Arial"/>
      <family val="2"/>
    </font>
    <font>
      <b/>
      <sz val="16"/>
      <name val="Times New Roman"/>
      <family val="1"/>
    </font>
    <font>
      <u val="single"/>
      <sz val="10"/>
      <name val="Times New Roman"/>
      <family val="1"/>
    </font>
    <font>
      <sz val="8"/>
      <name val="Times New Roman"/>
      <family val="1"/>
    </font>
    <font>
      <sz val="12"/>
      <color indexed="8"/>
      <name val="Arial"/>
      <family val="2"/>
    </font>
    <font>
      <b/>
      <sz val="12"/>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2"/>
    </font>
    <font>
      <strike/>
      <sz val="12"/>
      <color indexed="8"/>
      <name val="Times New Roman"/>
      <family val="1"/>
    </font>
    <font>
      <b/>
      <u val="single"/>
      <sz val="12"/>
      <color indexed="8"/>
      <name val="Times New Roman"/>
      <family val="1"/>
    </font>
    <font>
      <b/>
      <sz val="11"/>
      <color indexed="8"/>
      <name val="Times New Roman"/>
      <family val="1"/>
    </font>
    <font>
      <u val="single"/>
      <sz val="12"/>
      <color indexed="8"/>
      <name val="Times New Roman"/>
      <family val="1"/>
    </font>
    <font>
      <i/>
      <sz val="12"/>
      <color indexed="8"/>
      <name val="Times New Roman"/>
      <family val="1"/>
    </font>
    <font>
      <sz val="10"/>
      <color indexed="8"/>
      <name val="Times New Roman"/>
      <family val="1"/>
    </font>
    <font>
      <sz val="12"/>
      <name val="times new roman"/>
      <family val="1"/>
    </font>
    <font>
      <u val="single"/>
      <sz val="7.5"/>
      <color indexed="12"/>
      <name val="Arial"/>
      <family val="2"/>
    </font>
    <font>
      <u val="single"/>
      <sz val="7.5"/>
      <color indexed="36"/>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style="thin"/>
      <bottom style="double"/>
    </border>
    <border>
      <left/>
      <right/>
      <top style="thin"/>
      <bottom style="thin"/>
    </border>
    <border>
      <left/>
      <right/>
      <top style="thin"/>
      <bottom/>
    </border>
    <border>
      <left/>
      <right/>
      <top/>
      <bottom style="thin"/>
    </border>
    <border>
      <left/>
      <right/>
      <top style="double"/>
      <bottom/>
    </border>
    <border>
      <left style="thin"/>
      <right style="thin"/>
      <top style="thin"/>
      <bottom/>
    </border>
    <border>
      <left style="thin"/>
      <right style="thin"/>
      <top/>
      <bottom/>
    </border>
    <border>
      <left style="thin"/>
      <right style="thin"/>
      <top/>
      <bottom style="thin"/>
    </border>
    <border>
      <left/>
      <right/>
      <top style="thin"/>
      <bottom style="medium"/>
    </border>
    <border>
      <left/>
      <right/>
      <top/>
      <bottom style="double"/>
    </border>
    <border>
      <left/>
      <right/>
      <top/>
      <bottom style="medium"/>
    </border>
    <border>
      <left/>
      <right style="thin"/>
      <top/>
      <bottom/>
    </border>
    <border>
      <left style="thin"/>
      <right style="thin"/>
      <top style="thin"/>
      <bottom style="thin"/>
    </border>
    <border>
      <left style="thin"/>
      <right style="thin"/>
      <top/>
      <bottom>
        <color indexed="63"/>
      </bottom>
    </border>
    <border>
      <left>
        <color indexed="63"/>
      </left>
      <right style="thin"/>
      <top>
        <color indexed="63"/>
      </top>
      <bottom>
        <color indexed="63"/>
      </bottom>
    </border>
    <border>
      <left>
        <color indexed="63"/>
      </left>
      <right>
        <color indexed="63"/>
      </right>
      <top>
        <color indexed="63"/>
      </top>
      <bottom style="thin"/>
    </border>
    <border>
      <left/>
      <right>
        <color indexed="63"/>
      </right>
      <top/>
      <bottom style="thin"/>
    </border>
    <border>
      <left>
        <color indexed="63"/>
      </left>
      <right/>
      <top/>
      <bottom style="thin"/>
    </border>
    <border>
      <left>
        <color indexed="63"/>
      </left>
      <right>
        <color indexed="63"/>
      </right>
      <top/>
      <bottom style="thin"/>
    </border>
    <border>
      <left>
        <color indexed="63"/>
      </left>
      <right>
        <color indexed="63"/>
      </right>
      <top style="thin"/>
      <bottom style="double"/>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17" fillId="3" borderId="0" applyNumberFormat="0" applyBorder="0" applyAlignment="0" applyProtection="0"/>
    <xf numFmtId="0" fontId="21" fillId="20" borderId="1" applyNumberFormat="0" applyAlignment="0" applyProtection="0"/>
    <xf numFmtId="0" fontId="2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37" fillId="0" borderId="0" applyNumberFormat="0" applyFill="0" applyBorder="0" applyAlignment="0" applyProtection="0"/>
    <xf numFmtId="0" fontId="16"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9" fillId="7" borderId="1" applyNumberFormat="0" applyAlignment="0" applyProtection="0"/>
    <xf numFmtId="0" fontId="22"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26" fillId="0" borderId="9" applyNumberFormat="0" applyFill="0" applyAlignment="0" applyProtection="0"/>
    <xf numFmtId="0" fontId="24" fillId="0" borderId="0" applyNumberFormat="0" applyFill="0" applyBorder="0" applyAlignment="0" applyProtection="0"/>
  </cellStyleXfs>
  <cellXfs count="472">
    <xf numFmtId="0" fontId="0" fillId="0" borderId="0" xfId="0" applyAlignment="1">
      <alignment/>
    </xf>
    <xf numFmtId="0" fontId="4" fillId="0" borderId="0" xfId="0" applyFont="1" applyAlignment="1">
      <alignment/>
    </xf>
    <xf numFmtId="41" fontId="4" fillId="0" borderId="0" xfId="42" applyNumberFormat="1" applyFont="1" applyFill="1" applyBorder="1" applyAlignment="1">
      <alignment horizontal="center"/>
    </xf>
    <xf numFmtId="0" fontId="4" fillId="0" borderId="0" xfId="0" applyFont="1" applyBorder="1" applyAlignment="1">
      <alignment/>
    </xf>
    <xf numFmtId="170" fontId="4" fillId="0" borderId="0" xfId="42" applyNumberFormat="1" applyFont="1" applyFill="1" applyBorder="1" applyAlignment="1">
      <alignment/>
    </xf>
    <xf numFmtId="43" fontId="4" fillId="0" borderId="0" xfId="42" applyFont="1" applyFill="1" applyBorder="1" applyAlignment="1">
      <alignment/>
    </xf>
    <xf numFmtId="170" fontId="4" fillId="0" borderId="0" xfId="42" applyNumberFormat="1" applyFont="1" applyFill="1" applyAlignment="1">
      <alignment horizontal="right" vertical="top" wrapText="1"/>
    </xf>
    <xf numFmtId="41" fontId="4" fillId="0" borderId="0" xfId="42" applyNumberFormat="1" applyFont="1" applyFill="1" applyBorder="1" applyAlignment="1">
      <alignment horizontal="right"/>
    </xf>
    <xf numFmtId="3" fontId="4" fillId="0" borderId="0" xfId="0" applyNumberFormat="1" applyFont="1" applyFill="1" applyAlignment="1">
      <alignment horizontal="right" vertical="top"/>
    </xf>
    <xf numFmtId="3" fontId="4" fillId="0" borderId="10" xfId="0" applyNumberFormat="1" applyFont="1" applyFill="1" applyBorder="1" applyAlignment="1">
      <alignment horizontal="right" vertical="top"/>
    </xf>
    <xf numFmtId="41" fontId="4" fillId="0" borderId="10" xfId="42" applyNumberFormat="1" applyFont="1" applyFill="1" applyBorder="1" applyAlignment="1">
      <alignment/>
    </xf>
    <xf numFmtId="41" fontId="4" fillId="24" borderId="11" xfId="42" applyNumberFormat="1" applyFont="1" applyFill="1" applyBorder="1" applyAlignment="1">
      <alignment/>
    </xf>
    <xf numFmtId="0" fontId="4" fillId="0" borderId="0" xfId="0" applyFont="1" applyFill="1" applyBorder="1" applyAlignment="1">
      <alignment vertical="top"/>
    </xf>
    <xf numFmtId="170" fontId="4" fillId="0" borderId="0" xfId="42" applyNumberFormat="1" applyFont="1" applyBorder="1" applyAlignment="1">
      <alignment/>
    </xf>
    <xf numFmtId="170" fontId="4" fillId="0" borderId="0" xfId="42" applyNumberFormat="1" applyFont="1" applyFill="1" applyBorder="1" applyAlignment="1">
      <alignment vertical="top"/>
    </xf>
    <xf numFmtId="41" fontId="4" fillId="0" borderId="0" xfId="0" applyNumberFormat="1" applyFont="1" applyFill="1" applyBorder="1" applyAlignment="1">
      <alignment vertical="top"/>
    </xf>
    <xf numFmtId="170" fontId="4" fillId="0" borderId="10" xfId="42" applyNumberFormat="1" applyFont="1" applyFill="1" applyBorder="1" applyAlignment="1">
      <alignment vertical="top"/>
    </xf>
    <xf numFmtId="37" fontId="4" fillId="0" borderId="0" xfId="42" applyNumberFormat="1" applyFont="1" applyFill="1" applyBorder="1" applyAlignment="1">
      <alignment vertical="top"/>
    </xf>
    <xf numFmtId="170" fontId="4" fillId="0" borderId="12" xfId="42" applyNumberFormat="1" applyFont="1" applyFill="1" applyBorder="1" applyAlignment="1">
      <alignment vertical="top"/>
    </xf>
    <xf numFmtId="170" fontId="4" fillId="0" borderId="13" xfId="42" applyNumberFormat="1" applyFont="1" applyFill="1" applyBorder="1" applyAlignment="1">
      <alignment vertical="top"/>
    </xf>
    <xf numFmtId="0" fontId="4" fillId="0" borderId="14" xfId="0" applyFont="1" applyFill="1" applyBorder="1" applyAlignment="1">
      <alignment vertical="top"/>
    </xf>
    <xf numFmtId="170" fontId="4" fillId="0" borderId="0" xfId="42" applyNumberFormat="1" applyFont="1" applyFill="1" applyBorder="1" applyAlignment="1">
      <alignment horizontal="right"/>
    </xf>
    <xf numFmtId="170" fontId="4" fillId="0" borderId="0" xfId="42" applyNumberFormat="1" applyFont="1" applyFill="1" applyAlignment="1">
      <alignment horizontal="right" vertical="top"/>
    </xf>
    <xf numFmtId="37" fontId="4" fillId="0" borderId="10" xfId="42" applyNumberFormat="1" applyFont="1" applyFill="1" applyBorder="1" applyAlignment="1">
      <alignment horizontal="right"/>
    </xf>
    <xf numFmtId="41" fontId="4" fillId="0" borderId="15" xfId="42" applyNumberFormat="1" applyFont="1" applyFill="1" applyBorder="1" applyAlignment="1">
      <alignment horizontal="center"/>
    </xf>
    <xf numFmtId="41" fontId="4" fillId="0" borderId="16" xfId="42" applyNumberFormat="1" applyFont="1" applyFill="1" applyBorder="1" applyAlignment="1">
      <alignment horizontal="center"/>
    </xf>
    <xf numFmtId="41" fontId="4" fillId="0" borderId="17" xfId="42" applyNumberFormat="1" applyFont="1" applyFill="1" applyBorder="1" applyAlignment="1">
      <alignment horizontal="center"/>
    </xf>
    <xf numFmtId="41" fontId="5" fillId="0" borderId="18" xfId="42" applyNumberFormat="1" applyFont="1" applyFill="1" applyBorder="1" applyAlignment="1">
      <alignment horizontal="center"/>
    </xf>
    <xf numFmtId="41" fontId="4" fillId="0" borderId="13" xfId="42" applyNumberFormat="1" applyFont="1" applyFill="1" applyBorder="1" applyAlignment="1">
      <alignment horizont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justify" vertical="center"/>
    </xf>
    <xf numFmtId="0" fontId="3" fillId="0" borderId="0" xfId="0" applyFont="1" applyAlignment="1">
      <alignment horizontal="center" vertical="center"/>
    </xf>
    <xf numFmtId="0" fontId="3" fillId="0" borderId="0" xfId="0" applyFont="1" applyAlignment="1">
      <alignment vertical="center"/>
    </xf>
    <xf numFmtId="16" fontId="3" fillId="0" borderId="0" xfId="0" applyNumberFormat="1" applyFont="1" applyFill="1" applyAlignment="1" quotePrefix="1">
      <alignment horizontal="center" vertical="center"/>
    </xf>
    <xf numFmtId="0" fontId="9" fillId="0" borderId="0" xfId="0" applyFont="1" applyFill="1" applyAlignment="1">
      <alignment vertical="center"/>
    </xf>
    <xf numFmtId="41" fontId="4" fillId="0" borderId="0" xfId="0" applyNumberFormat="1" applyFont="1" applyAlignment="1">
      <alignment horizontal="right"/>
    </xf>
    <xf numFmtId="41" fontId="4" fillId="0" borderId="0" xfId="0" applyNumberFormat="1" applyFont="1" applyBorder="1" applyAlignment="1">
      <alignment horizontal="right"/>
    </xf>
    <xf numFmtId="41" fontId="4" fillId="0" borderId="0" xfId="0" applyNumberFormat="1" applyFont="1" applyFill="1" applyBorder="1" applyAlignment="1">
      <alignment horizontal="right"/>
    </xf>
    <xf numFmtId="41" fontId="4" fillId="0" borderId="0" xfId="42" applyNumberFormat="1" applyFont="1" applyBorder="1" applyAlignment="1">
      <alignment horizontal="right"/>
    </xf>
    <xf numFmtId="41" fontId="4" fillId="0" borderId="10" xfId="0" applyNumberFormat="1" applyFont="1" applyFill="1" applyBorder="1" applyAlignment="1">
      <alignment horizontal="right"/>
    </xf>
    <xf numFmtId="0" fontId="4" fillId="0" borderId="0" xfId="0" applyFont="1" applyFill="1" applyAlignment="1">
      <alignment horizontal="justify" vertical="top" wrapText="1"/>
    </xf>
    <xf numFmtId="43" fontId="4" fillId="0" borderId="19" xfId="42" applyFont="1" applyFill="1" applyBorder="1" applyAlignment="1">
      <alignment/>
    </xf>
    <xf numFmtId="43" fontId="4" fillId="0" borderId="19" xfId="42" applyNumberFormat="1" applyFont="1" applyFill="1" applyBorder="1" applyAlignment="1">
      <alignment horizontal="right" vertical="top" wrapText="1"/>
    </xf>
    <xf numFmtId="0" fontId="4" fillId="0" borderId="0" xfId="0" applyFont="1" applyFill="1" applyBorder="1" applyAlignment="1">
      <alignment horizontal="center"/>
    </xf>
    <xf numFmtId="172" fontId="4" fillId="0" borderId="0" xfId="59" applyNumberFormat="1" applyFont="1" applyFill="1" applyBorder="1" applyAlignment="1">
      <alignment horizontal="center"/>
    </xf>
    <xf numFmtId="0" fontId="4" fillId="0" borderId="0" xfId="0" applyFont="1" applyFill="1" applyAlignment="1">
      <alignment vertical="top" wrapText="1"/>
    </xf>
    <xf numFmtId="170" fontId="5" fillId="0" borderId="0" xfId="42" applyNumberFormat="1" applyFont="1" applyBorder="1" applyAlignment="1">
      <alignment/>
    </xf>
    <xf numFmtId="170" fontId="4" fillId="0" borderId="19" xfId="42" applyNumberFormat="1" applyFont="1" applyFill="1" applyBorder="1" applyAlignment="1">
      <alignment horizontal="right"/>
    </xf>
    <xf numFmtId="37" fontId="4" fillId="0" borderId="19" xfId="0" applyNumberFormat="1" applyFont="1" applyFill="1" applyBorder="1" applyAlignment="1">
      <alignment horizontal="right"/>
    </xf>
    <xf numFmtId="41" fontId="4" fillId="0" borderId="19" xfId="0" applyNumberFormat="1" applyFont="1" applyFill="1" applyBorder="1" applyAlignment="1">
      <alignment horizontal="right"/>
    </xf>
    <xf numFmtId="16" fontId="5" fillId="0" borderId="0" xfId="0" applyNumberFormat="1" applyFont="1" applyFill="1" applyBorder="1" applyAlignment="1" quotePrefix="1">
      <alignment horizontal="right"/>
    </xf>
    <xf numFmtId="0" fontId="5" fillId="0" borderId="0" xfId="0" applyFont="1" applyFill="1" applyBorder="1" applyAlignment="1">
      <alignment horizontal="right"/>
    </xf>
    <xf numFmtId="0" fontId="5" fillId="0" borderId="0" xfId="0" applyFont="1" applyFill="1" applyAlignment="1">
      <alignment vertical="top"/>
    </xf>
    <xf numFmtId="0" fontId="4" fillId="0" borderId="0" xfId="0" applyFont="1" applyFill="1" applyAlignment="1">
      <alignment horizontal="justify" vertical="center"/>
    </xf>
    <xf numFmtId="0" fontId="5" fillId="0" borderId="0" xfId="0" applyFont="1" applyFill="1" applyBorder="1" applyAlignment="1">
      <alignment vertical="center" wrapText="1"/>
    </xf>
    <xf numFmtId="37" fontId="4" fillId="0" borderId="0" xfId="42" applyNumberFormat="1" applyFont="1" applyFill="1" applyBorder="1" applyAlignment="1">
      <alignment horizontal="right"/>
    </xf>
    <xf numFmtId="0" fontId="4" fillId="0" borderId="0" xfId="0" applyFont="1" applyFill="1" applyBorder="1" applyAlignment="1">
      <alignment horizontal="justify" vertical="center"/>
    </xf>
    <xf numFmtId="170" fontId="4" fillId="0" borderId="0" xfId="42" applyNumberFormat="1" applyFont="1" applyBorder="1" applyAlignment="1" quotePrefix="1">
      <alignment horizontal="right"/>
    </xf>
    <xf numFmtId="170" fontId="4" fillId="0" borderId="10" xfId="42" applyNumberFormat="1" applyFont="1" applyBorder="1" applyAlignment="1" quotePrefix="1">
      <alignment horizontal="right"/>
    </xf>
    <xf numFmtId="170" fontId="4" fillId="0" borderId="0" xfId="42" applyNumberFormat="1" applyFont="1" applyFill="1" applyBorder="1" applyAlignment="1">
      <alignment horizontal="right" vertical="top" wrapText="1"/>
    </xf>
    <xf numFmtId="0" fontId="4" fillId="0" borderId="0" xfId="0" applyFont="1" applyAlignment="1">
      <alignment horizontal="justify" vertical="top" wrapText="1"/>
    </xf>
    <xf numFmtId="170" fontId="4" fillId="0" borderId="0" xfId="42" applyNumberFormat="1" applyFont="1" applyFill="1" applyAlignment="1">
      <alignment horizontal="right" wrapText="1"/>
    </xf>
    <xf numFmtId="170" fontId="4" fillId="0" borderId="20" xfId="42" applyNumberFormat="1" applyFont="1" applyFill="1" applyBorder="1" applyAlignment="1">
      <alignment horizontal="center"/>
    </xf>
    <xf numFmtId="0" fontId="4" fillId="0" borderId="0" xfId="0" applyFont="1" applyFill="1" applyAlignment="1">
      <alignment horizontal="justify"/>
    </xf>
    <xf numFmtId="0" fontId="4" fillId="0" borderId="0" xfId="0" applyFont="1" applyFill="1" applyBorder="1" applyAlignment="1">
      <alignment horizontal="justify"/>
    </xf>
    <xf numFmtId="0" fontId="5" fillId="0" borderId="0" xfId="0" applyFont="1" applyFill="1" applyAlignment="1">
      <alignment horizontal="left"/>
    </xf>
    <xf numFmtId="0" fontId="10" fillId="0" borderId="0" xfId="0" applyFont="1" applyAlignment="1">
      <alignment/>
    </xf>
    <xf numFmtId="0" fontId="5" fillId="0" borderId="0" xfId="0" applyFont="1" applyFill="1" applyAlignment="1">
      <alignment horizontal="center"/>
    </xf>
    <xf numFmtId="0" fontId="4" fillId="0" borderId="0" xfId="0" applyFont="1" applyFill="1" applyAlignment="1">
      <alignment horizontal="centerContinuous"/>
    </xf>
    <xf numFmtId="0" fontId="4" fillId="0" borderId="12" xfId="0" applyFont="1" applyFill="1" applyBorder="1" applyAlignment="1">
      <alignment/>
    </xf>
    <xf numFmtId="0" fontId="5" fillId="0" borderId="12" xfId="0" applyFont="1" applyFill="1" applyBorder="1" applyAlignment="1">
      <alignment horizontal="center"/>
    </xf>
    <xf numFmtId="0" fontId="4" fillId="0" borderId="0" xfId="0" applyFont="1" applyFill="1" applyBorder="1" applyAlignment="1">
      <alignment/>
    </xf>
    <xf numFmtId="0" fontId="5" fillId="0" borderId="0" xfId="0" applyFont="1" applyFill="1" applyBorder="1" applyAlignment="1">
      <alignment horizontal="center"/>
    </xf>
    <xf numFmtId="0" fontId="4" fillId="0" borderId="0" xfId="0" applyFont="1" applyFill="1" applyBorder="1" applyAlignment="1">
      <alignment horizontal="right"/>
    </xf>
    <xf numFmtId="170" fontId="5" fillId="0" borderId="0" xfId="42" applyNumberFormat="1" applyFont="1" applyFill="1" applyBorder="1" applyAlignment="1">
      <alignment horizontal="right"/>
    </xf>
    <xf numFmtId="0" fontId="5" fillId="0" borderId="0" xfId="0" applyFont="1" applyFill="1" applyBorder="1" applyAlignment="1" quotePrefix="1">
      <alignment horizontal="right"/>
    </xf>
    <xf numFmtId="171" fontId="5" fillId="0" borderId="0" xfId="0" applyNumberFormat="1" applyFont="1" applyFill="1" applyBorder="1" applyAlignment="1">
      <alignment horizontal="right"/>
    </xf>
    <xf numFmtId="0" fontId="4" fillId="0" borderId="13" xfId="0" applyFont="1" applyFill="1" applyBorder="1" applyAlignment="1">
      <alignment/>
    </xf>
    <xf numFmtId="0" fontId="5" fillId="0" borderId="13" xfId="0" applyFont="1" applyFill="1" applyBorder="1" applyAlignment="1">
      <alignment horizontal="center"/>
    </xf>
    <xf numFmtId="0" fontId="5" fillId="0" borderId="13" xfId="0" applyFont="1" applyFill="1" applyBorder="1" applyAlignment="1">
      <alignment horizontal="right"/>
    </xf>
    <xf numFmtId="0" fontId="5" fillId="0" borderId="13" xfId="0" applyFont="1" applyFill="1" applyBorder="1" applyAlignment="1" quotePrefix="1">
      <alignment horizontal="right"/>
    </xf>
    <xf numFmtId="0" fontId="4" fillId="0" borderId="0" xfId="0" applyFont="1" applyFill="1" applyAlignment="1">
      <alignment/>
    </xf>
    <xf numFmtId="37" fontId="4" fillId="0" borderId="0" xfId="0" applyNumberFormat="1" applyFont="1" applyFill="1" applyBorder="1" applyAlignment="1">
      <alignment/>
    </xf>
    <xf numFmtId="170" fontId="4" fillId="0" borderId="13" xfId="42" applyNumberFormat="1" applyFont="1" applyFill="1" applyBorder="1" applyAlignment="1">
      <alignment wrapText="1"/>
    </xf>
    <xf numFmtId="170" fontId="4" fillId="0" borderId="13" xfId="42" applyNumberFormat="1" applyFont="1" applyFill="1" applyBorder="1" applyAlignment="1">
      <alignment/>
    </xf>
    <xf numFmtId="41" fontId="4" fillId="0" borderId="0" xfId="0" applyNumberFormat="1" applyFont="1" applyFill="1" applyBorder="1" applyAlignment="1">
      <alignment/>
    </xf>
    <xf numFmtId="170" fontId="4" fillId="0" borderId="0" xfId="0" applyNumberFormat="1" applyFont="1" applyFill="1" applyAlignment="1">
      <alignment/>
    </xf>
    <xf numFmtId="0" fontId="5" fillId="0" borderId="0" xfId="0" applyFont="1" applyFill="1" applyAlignment="1">
      <alignment/>
    </xf>
    <xf numFmtId="0" fontId="5" fillId="0" borderId="0" xfId="0" applyFont="1" applyFill="1" applyAlignment="1">
      <alignment horizontal="center" wrapText="1"/>
    </xf>
    <xf numFmtId="170" fontId="4" fillId="0" borderId="19" xfId="42" applyNumberFormat="1" applyFont="1" applyFill="1" applyBorder="1" applyAlignment="1">
      <alignment/>
    </xf>
    <xf numFmtId="0" fontId="4" fillId="0" borderId="0" xfId="0" applyFont="1" applyFill="1" applyAlignment="1">
      <alignment/>
    </xf>
    <xf numFmtId="9" fontId="4" fillId="0" borderId="0" xfId="59" applyFont="1" applyFill="1" applyBorder="1" applyAlignment="1">
      <alignment/>
    </xf>
    <xf numFmtId="0" fontId="5" fillId="0" borderId="0" xfId="0" applyFont="1" applyBorder="1" applyAlignment="1" applyProtection="1">
      <alignment horizontal="center" vertical="top" wrapText="1"/>
      <protection/>
    </xf>
    <xf numFmtId="0" fontId="5" fillId="0" borderId="0" xfId="0" applyFont="1" applyBorder="1" applyAlignment="1" applyProtection="1">
      <alignment vertical="top"/>
      <protection/>
    </xf>
    <xf numFmtId="41" fontId="4" fillId="0" borderId="0" xfId="0" applyNumberFormat="1" applyFont="1" applyAlignment="1" applyProtection="1">
      <alignment/>
      <protection/>
    </xf>
    <xf numFmtId="41" fontId="4" fillId="0" borderId="0" xfId="42" applyNumberFormat="1" applyFont="1" applyFill="1" applyBorder="1" applyAlignment="1" applyProtection="1">
      <alignment vertical="top"/>
      <protection/>
    </xf>
    <xf numFmtId="0" fontId="4" fillId="0" borderId="0" xfId="0" applyFont="1" applyBorder="1" applyAlignment="1" applyProtection="1">
      <alignment/>
      <protection/>
    </xf>
    <xf numFmtId="0" fontId="5" fillId="0" borderId="0" xfId="0" applyFont="1" applyBorder="1" applyAlignment="1" applyProtection="1">
      <alignment horizontal="center"/>
      <protection/>
    </xf>
    <xf numFmtId="41" fontId="5" fillId="0" borderId="0" xfId="42" applyNumberFormat="1" applyFont="1" applyBorder="1" applyAlignment="1" applyProtection="1">
      <alignment vertical="top"/>
      <protection/>
    </xf>
    <xf numFmtId="41" fontId="4" fillId="0" borderId="0" xfId="42" applyNumberFormat="1" applyFont="1" applyFill="1" applyBorder="1" applyAlignment="1" applyProtection="1">
      <alignment horizontal="right" vertical="top"/>
      <protection/>
    </xf>
    <xf numFmtId="41" fontId="4" fillId="0" borderId="0" xfId="42" applyNumberFormat="1" applyFont="1" applyBorder="1" applyAlignment="1" applyProtection="1">
      <alignment horizontal="right" vertical="top"/>
      <protection/>
    </xf>
    <xf numFmtId="41" fontId="10" fillId="0" borderId="0" xfId="0" applyNumberFormat="1" applyFont="1" applyAlignment="1">
      <alignment/>
    </xf>
    <xf numFmtId="41" fontId="4" fillId="0" borderId="13" xfId="0" applyNumberFormat="1" applyFont="1" applyFill="1" applyBorder="1" applyAlignment="1">
      <alignment/>
    </xf>
    <xf numFmtId="0" fontId="4" fillId="0" borderId="0" xfId="0" applyFont="1" applyAlignment="1" applyProtection="1">
      <alignment/>
      <protection/>
    </xf>
    <xf numFmtId="0" fontId="5" fillId="0" borderId="0" xfId="0" applyFont="1" applyAlignment="1" applyProtection="1">
      <alignment horizontal="center"/>
      <protection/>
    </xf>
    <xf numFmtId="0" fontId="4" fillId="0" borderId="0" xfId="0" applyFont="1" applyAlignment="1" applyProtection="1">
      <alignment horizontal="left" vertical="top"/>
      <protection/>
    </xf>
    <xf numFmtId="41" fontId="4" fillId="0" borderId="19" xfId="0" applyNumberFormat="1" applyFont="1" applyFill="1" applyBorder="1" applyAlignment="1">
      <alignment/>
    </xf>
    <xf numFmtId="41" fontId="4" fillId="0" borderId="0" xfId="0" applyNumberFormat="1" applyFont="1" applyFill="1" applyAlignment="1">
      <alignment/>
    </xf>
    <xf numFmtId="39" fontId="4" fillId="0" borderId="0" xfId="0" applyNumberFormat="1" applyFont="1" applyFill="1" applyBorder="1" applyAlignment="1">
      <alignment/>
    </xf>
    <xf numFmtId="170" fontId="4" fillId="0" borderId="0" xfId="42" applyNumberFormat="1" applyFont="1" applyFill="1" applyAlignment="1">
      <alignment/>
    </xf>
    <xf numFmtId="0" fontId="4" fillId="0" borderId="0" xfId="0" applyFont="1" applyFill="1" applyAlignment="1">
      <alignment horizontal="left"/>
    </xf>
    <xf numFmtId="43" fontId="5" fillId="0" borderId="0" xfId="42" applyFont="1" applyFill="1" applyBorder="1" applyAlignment="1">
      <alignment/>
    </xf>
    <xf numFmtId="43" fontId="4" fillId="0" borderId="19" xfId="42" applyFont="1" applyFill="1" applyBorder="1" applyAlignment="1">
      <alignment horizontal="right"/>
    </xf>
    <xf numFmtId="43" fontId="4" fillId="0" borderId="0" xfId="42" applyFont="1" applyFill="1" applyBorder="1" applyAlignment="1">
      <alignment horizontal="right"/>
    </xf>
    <xf numFmtId="37" fontId="4" fillId="0" borderId="0" xfId="0" applyNumberFormat="1" applyFont="1" applyFill="1" applyBorder="1" applyAlignment="1">
      <alignment horizontal="right"/>
    </xf>
    <xf numFmtId="0" fontId="10" fillId="0" borderId="0" xfId="0" applyFont="1" applyAlignment="1">
      <alignment vertical="center" wrapText="1"/>
    </xf>
    <xf numFmtId="0" fontId="11" fillId="0" borderId="0" xfId="0" applyFont="1" applyAlignment="1">
      <alignment horizontal="center" vertical="center" wrapText="1"/>
    </xf>
    <xf numFmtId="0" fontId="11" fillId="0" borderId="0" xfId="0" applyFont="1" applyAlignment="1">
      <alignment horizontal="center"/>
    </xf>
    <xf numFmtId="0" fontId="10" fillId="0" borderId="0" xfId="0" applyFont="1" applyFill="1" applyAlignment="1">
      <alignment/>
    </xf>
    <xf numFmtId="0" fontId="5" fillId="0" borderId="0" xfId="0" applyFont="1" applyFill="1" applyAlignment="1">
      <alignment horizontal="justify"/>
    </xf>
    <xf numFmtId="0" fontId="4" fillId="0" borderId="0" xfId="0" applyFont="1" applyFill="1" applyAlignment="1">
      <alignment horizontal="justify" wrapText="1"/>
    </xf>
    <xf numFmtId="0" fontId="5" fillId="0" borderId="0" xfId="0" applyFont="1" applyFill="1" applyBorder="1" applyAlignment="1" quotePrefix="1">
      <alignment horizontal="center"/>
    </xf>
    <xf numFmtId="0" fontId="5" fillId="0" borderId="0" xfId="0" applyFont="1" applyFill="1" applyAlignment="1">
      <alignment horizontal="justify" vertical="top"/>
    </xf>
    <xf numFmtId="0" fontId="28" fillId="0" borderId="0" xfId="0" applyFont="1" applyAlignment="1">
      <alignment/>
    </xf>
    <xf numFmtId="0" fontId="5" fillId="0" borderId="0" xfId="0" applyFont="1" applyFill="1" applyAlignment="1">
      <alignment horizontal="justify"/>
    </xf>
    <xf numFmtId="0" fontId="4" fillId="0" borderId="13" xfId="0" applyFont="1" applyFill="1" applyBorder="1" applyAlignment="1">
      <alignment horizontal="centerContinuous"/>
    </xf>
    <xf numFmtId="0" fontId="5" fillId="0" borderId="0" xfId="0" applyFont="1" applyBorder="1" applyAlignment="1">
      <alignment horizontal="right" vertical="center" wrapText="1"/>
    </xf>
    <xf numFmtId="0" fontId="5" fillId="0" borderId="0" xfId="0" applyFont="1" applyAlignment="1">
      <alignment horizontal="left"/>
    </xf>
    <xf numFmtId="0" fontId="4" fillId="0" borderId="0" xfId="0" applyFont="1" applyAlignment="1">
      <alignment horizontal="justify" vertical="center" wrapText="1"/>
    </xf>
    <xf numFmtId="0" fontId="4" fillId="0" borderId="13" xfId="0" applyFont="1" applyFill="1" applyBorder="1" applyAlignment="1">
      <alignment horizontal="centerContinuous"/>
    </xf>
    <xf numFmtId="0" fontId="4" fillId="0" borderId="13" xfId="0" applyFont="1" applyFill="1" applyBorder="1" applyAlignment="1">
      <alignment horizontal="center"/>
    </xf>
    <xf numFmtId="0" fontId="4" fillId="0" borderId="0" xfId="0" applyFont="1" applyFill="1" applyBorder="1" applyAlignment="1">
      <alignment horizontal="centerContinuous"/>
    </xf>
    <xf numFmtId="0" fontId="4" fillId="0" borderId="0" xfId="0" applyFont="1" applyFill="1" applyBorder="1" applyAlignment="1">
      <alignment horizontal="right"/>
    </xf>
    <xf numFmtId="170" fontId="5" fillId="0" borderId="0" xfId="42" applyNumberFormat="1" applyFont="1" applyBorder="1" applyAlignment="1">
      <alignment horizontal="right"/>
    </xf>
    <xf numFmtId="0" fontId="5" fillId="0" borderId="0" xfId="0" applyFont="1" applyFill="1" applyBorder="1" applyAlignment="1">
      <alignment horizontal="right"/>
    </xf>
    <xf numFmtId="0" fontId="5" fillId="0" borderId="0" xfId="0" applyFont="1" applyAlignment="1">
      <alignment horizontal="right"/>
    </xf>
    <xf numFmtId="0" fontId="5" fillId="0" borderId="0" xfId="0" applyFont="1" applyAlignment="1">
      <alignment horizontal="right"/>
    </xf>
    <xf numFmtId="0" fontId="5" fillId="0" borderId="13" xfId="0" applyFont="1" applyFill="1" applyBorder="1" applyAlignment="1">
      <alignment horizontal="right"/>
    </xf>
    <xf numFmtId="3" fontId="4" fillId="0" borderId="0" xfId="0" applyNumberFormat="1" applyFont="1" applyFill="1" applyBorder="1" applyAlignment="1">
      <alignment/>
    </xf>
    <xf numFmtId="3" fontId="4" fillId="0" borderId="0" xfId="0" applyNumberFormat="1" applyFont="1" applyFill="1" applyBorder="1" applyAlignment="1">
      <alignment/>
    </xf>
    <xf numFmtId="3" fontId="4" fillId="0" borderId="0" xfId="0" applyNumberFormat="1" applyFont="1" applyFill="1" applyBorder="1" applyAlignment="1">
      <alignment horizontal="center"/>
    </xf>
    <xf numFmtId="170" fontId="5" fillId="0" borderId="21" xfId="42" applyNumberFormat="1" applyFont="1" applyFill="1" applyBorder="1" applyAlignment="1">
      <alignment horizontal="center"/>
    </xf>
    <xf numFmtId="41" fontId="4" fillId="0" borderId="15" xfId="42" applyNumberFormat="1" applyFont="1" applyFill="1" applyBorder="1" applyAlignment="1">
      <alignment/>
    </xf>
    <xf numFmtId="41" fontId="4" fillId="0" borderId="16" xfId="42" applyNumberFormat="1" applyFont="1" applyFill="1" applyBorder="1" applyAlignment="1">
      <alignment/>
    </xf>
    <xf numFmtId="41" fontId="4" fillId="0" borderId="17" xfId="42" applyNumberFormat="1" applyFont="1" applyFill="1" applyBorder="1" applyAlignment="1">
      <alignment/>
    </xf>
    <xf numFmtId="41" fontId="4" fillId="0" borderId="22" xfId="42" applyNumberFormat="1" applyFont="1" applyFill="1" applyBorder="1" applyAlignment="1">
      <alignment/>
    </xf>
    <xf numFmtId="41" fontId="4" fillId="0" borderId="22" xfId="42" applyNumberFormat="1" applyFont="1" applyFill="1" applyBorder="1" applyAlignment="1">
      <alignment horizontal="center"/>
    </xf>
    <xf numFmtId="170" fontId="5" fillId="0" borderId="0" xfId="42" applyNumberFormat="1" applyFont="1" applyFill="1" applyBorder="1" applyAlignment="1">
      <alignment horizontal="center"/>
    </xf>
    <xf numFmtId="41" fontId="4" fillId="0" borderId="0" xfId="42" applyNumberFormat="1" applyFont="1" applyFill="1" applyBorder="1" applyAlignment="1">
      <alignment/>
    </xf>
    <xf numFmtId="41" fontId="4" fillId="0" borderId="13" xfId="42" applyNumberFormat="1" applyFont="1" applyFill="1" applyBorder="1" applyAlignment="1">
      <alignment/>
    </xf>
    <xf numFmtId="0" fontId="5" fillId="0" borderId="0" xfId="0" applyFont="1" applyAlignment="1">
      <alignment/>
    </xf>
    <xf numFmtId="0" fontId="5" fillId="0" borderId="0" xfId="0" applyFont="1" applyAlignment="1">
      <alignment horizontal="justify"/>
    </xf>
    <xf numFmtId="41" fontId="5" fillId="0" borderId="18" xfId="42" applyNumberFormat="1" applyFont="1" applyFill="1" applyBorder="1" applyAlignment="1">
      <alignment/>
    </xf>
    <xf numFmtId="170" fontId="5" fillId="0" borderId="0" xfId="42" applyNumberFormat="1" applyFont="1" applyFill="1" applyBorder="1" applyAlignment="1">
      <alignment/>
    </xf>
    <xf numFmtId="170" fontId="5" fillId="0" borderId="0" xfId="42" applyNumberFormat="1" applyFont="1" applyFill="1" applyBorder="1" applyAlignment="1" quotePrefix="1">
      <alignment horizontal="center"/>
    </xf>
    <xf numFmtId="170" fontId="5" fillId="0" borderId="0" xfId="42" applyNumberFormat="1" applyFont="1" applyFill="1" applyAlignment="1">
      <alignment/>
    </xf>
    <xf numFmtId="170" fontId="4" fillId="0" borderId="0" xfId="42" applyNumberFormat="1" applyFont="1" applyFill="1" applyAlignment="1">
      <alignment/>
    </xf>
    <xf numFmtId="0" fontId="10" fillId="0" borderId="0" xfId="0" applyFont="1" applyAlignment="1">
      <alignment/>
    </xf>
    <xf numFmtId="41" fontId="5" fillId="0" borderId="0" xfId="42" applyNumberFormat="1" applyFont="1" applyFill="1" applyBorder="1" applyAlignment="1">
      <alignment/>
    </xf>
    <xf numFmtId="41" fontId="5" fillId="0" borderId="0" xfId="42" applyNumberFormat="1" applyFont="1" applyFill="1" applyBorder="1" applyAlignment="1">
      <alignment horizontal="center"/>
    </xf>
    <xf numFmtId="170" fontId="4" fillId="0" borderId="0" xfId="42" applyNumberFormat="1" applyFont="1" applyFill="1" applyAlignment="1">
      <alignment vertical="top" wrapText="1"/>
    </xf>
    <xf numFmtId="170" fontId="5" fillId="0" borderId="0" xfId="42" applyNumberFormat="1" applyFont="1" applyFill="1" applyAlignment="1">
      <alignment horizontal="center" vertical="top" wrapText="1"/>
    </xf>
    <xf numFmtId="170" fontId="4" fillId="0" borderId="0" xfId="42" applyNumberFormat="1" applyFont="1" applyFill="1" applyBorder="1" applyAlignment="1">
      <alignment/>
    </xf>
    <xf numFmtId="170" fontId="4" fillId="0" borderId="0" xfId="42" applyNumberFormat="1" applyFont="1" applyFill="1" applyBorder="1" applyAlignment="1">
      <alignment horizontal="center"/>
    </xf>
    <xf numFmtId="170" fontId="4" fillId="0" borderId="20" xfId="42" applyNumberFormat="1" applyFont="1" applyFill="1" applyBorder="1" applyAlignment="1">
      <alignment/>
    </xf>
    <xf numFmtId="170" fontId="5" fillId="0" borderId="0" xfId="42" applyNumberFormat="1" applyFont="1" applyFill="1" applyAlignment="1">
      <alignment horizontal="center"/>
    </xf>
    <xf numFmtId="0" fontId="4" fillId="0" borderId="0" xfId="0" applyFont="1" applyFill="1" applyAlignment="1">
      <alignment horizontal="justify" vertical="top"/>
    </xf>
    <xf numFmtId="170" fontId="4" fillId="0" borderId="0" xfId="0" applyNumberFormat="1" applyFont="1" applyAlignment="1">
      <alignment/>
    </xf>
    <xf numFmtId="170" fontId="5" fillId="0" borderId="0" xfId="0" applyNumberFormat="1" applyFont="1" applyAlignment="1">
      <alignment horizontal="center"/>
    </xf>
    <xf numFmtId="170" fontId="4" fillId="0" borderId="0" xfId="0" applyNumberFormat="1" applyFont="1" applyAlignment="1">
      <alignment/>
    </xf>
    <xf numFmtId="170" fontId="4" fillId="0" borderId="0" xfId="0" applyNumberFormat="1" applyFont="1" applyAlignment="1">
      <alignment horizontal="center"/>
    </xf>
    <xf numFmtId="0" fontId="5" fillId="0" borderId="0" xfId="0" applyFont="1" applyAlignment="1">
      <alignment horizontal="center"/>
    </xf>
    <xf numFmtId="0" fontId="4" fillId="0" borderId="0" xfId="0" applyFont="1" applyAlignment="1">
      <alignment/>
    </xf>
    <xf numFmtId="0" fontId="4" fillId="0" borderId="0" xfId="0" applyFont="1" applyAlignment="1">
      <alignment horizontal="center"/>
    </xf>
    <xf numFmtId="0" fontId="10" fillId="0" borderId="0" xfId="0" applyFont="1" applyAlignment="1">
      <alignment horizontal="center"/>
    </xf>
    <xf numFmtId="0" fontId="5" fillId="0" borderId="13" xfId="0" applyFont="1" applyBorder="1" applyAlignment="1">
      <alignment horizontal="right"/>
    </xf>
    <xf numFmtId="0" fontId="4" fillId="0" borderId="12" xfId="0" applyFont="1" applyBorder="1" applyAlignment="1">
      <alignment/>
    </xf>
    <xf numFmtId="0" fontId="4" fillId="0" borderId="0" xfId="0" applyFont="1" applyBorder="1" applyAlignment="1">
      <alignment horizontal="right" vertical="center"/>
    </xf>
    <xf numFmtId="0" fontId="10" fillId="0" borderId="0" xfId="0" applyFont="1" applyAlignment="1">
      <alignment horizontal="right"/>
    </xf>
    <xf numFmtId="0" fontId="30" fillId="0" borderId="0" xfId="0" applyFont="1" applyBorder="1" applyAlignment="1">
      <alignment horizontal="right" vertical="center"/>
    </xf>
    <xf numFmtId="0" fontId="5" fillId="0" borderId="0" xfId="0" applyFont="1" applyBorder="1" applyAlignment="1">
      <alignment vertical="center" wrapText="1"/>
    </xf>
    <xf numFmtId="0" fontId="5" fillId="0" borderId="0" xfId="0" applyFont="1" applyBorder="1" applyAlignment="1">
      <alignment horizontal="right" vertical="center"/>
    </xf>
    <xf numFmtId="0" fontId="4" fillId="0" borderId="13" xfId="0" applyFont="1" applyBorder="1" applyAlignment="1">
      <alignment/>
    </xf>
    <xf numFmtId="0" fontId="10" fillId="0" borderId="0" xfId="0" applyFont="1" applyBorder="1" applyAlignment="1">
      <alignment horizontal="right"/>
    </xf>
    <xf numFmtId="0" fontId="4" fillId="0" borderId="0" xfId="0" applyFont="1" applyAlignment="1">
      <alignment horizontal="right"/>
    </xf>
    <xf numFmtId="0" fontId="4" fillId="0" borderId="0" xfId="0" applyFont="1" applyBorder="1" applyAlignment="1">
      <alignment horizontal="right"/>
    </xf>
    <xf numFmtId="0" fontId="4" fillId="0" borderId="0" xfId="0" applyFont="1" applyAlignment="1">
      <alignment vertical="center" wrapText="1"/>
    </xf>
    <xf numFmtId="0" fontId="4" fillId="0" borderId="0" xfId="0" applyFont="1" applyAlignment="1">
      <alignment horizontal="right" vertical="center" wrapText="1"/>
    </xf>
    <xf numFmtId="40" fontId="4" fillId="0" borderId="0" xfId="0" applyNumberFormat="1" applyFont="1" applyAlignment="1">
      <alignment/>
    </xf>
    <xf numFmtId="0" fontId="5" fillId="0" borderId="0" xfId="0" applyFont="1" applyAlignment="1">
      <alignment horizontal="justify"/>
    </xf>
    <xf numFmtId="0" fontId="4" fillId="0" borderId="13" xfId="0" applyFont="1" applyBorder="1" applyAlignment="1">
      <alignment/>
    </xf>
    <xf numFmtId="170" fontId="4" fillId="0" borderId="13" xfId="42" applyNumberFormat="1" applyFont="1" applyBorder="1" applyAlignment="1">
      <alignment/>
    </xf>
    <xf numFmtId="41" fontId="4" fillId="0" borderId="0" xfId="42" applyNumberFormat="1" applyFont="1" applyFill="1" applyBorder="1" applyAlignment="1">
      <alignment horizontal="right"/>
    </xf>
    <xf numFmtId="170" fontId="5" fillId="0" borderId="0" xfId="42" applyNumberFormat="1" applyFont="1" applyBorder="1" applyAlignment="1">
      <alignment wrapText="1"/>
    </xf>
    <xf numFmtId="170" fontId="5" fillId="0" borderId="0" xfId="42" applyNumberFormat="1" applyFont="1" applyBorder="1" applyAlignment="1">
      <alignment horizontal="right"/>
    </xf>
    <xf numFmtId="41" fontId="5" fillId="0" borderId="0" xfId="0" applyNumberFormat="1" applyFont="1" applyBorder="1" applyAlignment="1">
      <alignment horizontal="right"/>
    </xf>
    <xf numFmtId="0" fontId="5" fillId="0" borderId="0" xfId="0" applyFont="1" applyBorder="1" applyAlignment="1">
      <alignment horizontal="right"/>
    </xf>
    <xf numFmtId="41" fontId="5" fillId="0" borderId="0" xfId="0" applyNumberFormat="1" applyFont="1" applyBorder="1" applyAlignment="1">
      <alignment horizontal="right"/>
    </xf>
    <xf numFmtId="41" fontId="5" fillId="0" borderId="0" xfId="0" applyNumberFormat="1" applyFont="1" applyFill="1" applyBorder="1" applyAlignment="1">
      <alignment horizontal="right"/>
    </xf>
    <xf numFmtId="0" fontId="5" fillId="0" borderId="0" xfId="0" applyFont="1" applyBorder="1" applyAlignment="1">
      <alignment horizontal="center"/>
    </xf>
    <xf numFmtId="41" fontId="5" fillId="0" borderId="0" xfId="0" applyNumberFormat="1" applyFont="1" applyFill="1" applyBorder="1" applyAlignment="1">
      <alignment horizontal="right"/>
    </xf>
    <xf numFmtId="170" fontId="5" fillId="0" borderId="13" xfId="42" applyNumberFormat="1" applyFont="1" applyFill="1" applyBorder="1" applyAlignment="1">
      <alignment horizontal="right"/>
    </xf>
    <xf numFmtId="40" fontId="4" fillId="0" borderId="0" xfId="0" applyNumberFormat="1" applyFont="1" applyBorder="1" applyAlignment="1">
      <alignment/>
    </xf>
    <xf numFmtId="171" fontId="5" fillId="0" borderId="0" xfId="0" applyNumberFormat="1" applyFont="1" applyFill="1" applyBorder="1" applyAlignment="1">
      <alignment horizontal="center"/>
    </xf>
    <xf numFmtId="171" fontId="5" fillId="0" borderId="0" xfId="0" applyNumberFormat="1" applyFont="1" applyFill="1" applyBorder="1" applyAlignment="1">
      <alignment horizontal="center"/>
    </xf>
    <xf numFmtId="0" fontId="4" fillId="0" borderId="0" xfId="0" applyFont="1" applyFill="1" applyAlignment="1">
      <alignment/>
    </xf>
    <xf numFmtId="41" fontId="4" fillId="0" borderId="0" xfId="42" applyNumberFormat="1" applyFont="1" applyFill="1" applyBorder="1" applyAlignment="1">
      <alignment horizontal="center"/>
    </xf>
    <xf numFmtId="41" fontId="4" fillId="0" borderId="0" xfId="42" applyNumberFormat="1" applyFont="1" applyFill="1" applyAlignment="1">
      <alignment/>
    </xf>
    <xf numFmtId="0" fontId="4" fillId="0" borderId="0" xfId="0" applyFont="1" applyBorder="1" applyAlignment="1" quotePrefix="1">
      <alignment horizontal="left"/>
    </xf>
    <xf numFmtId="0" fontId="4" fillId="0" borderId="0" xfId="0" applyFont="1" applyBorder="1" applyAlignment="1">
      <alignment horizontal="left"/>
    </xf>
    <xf numFmtId="41" fontId="4" fillId="0" borderId="0" xfId="42" applyNumberFormat="1" applyFont="1" applyFill="1" applyBorder="1" applyAlignment="1">
      <alignment/>
    </xf>
    <xf numFmtId="41" fontId="4" fillId="0" borderId="12" xfId="42" applyNumberFormat="1" applyFont="1" applyFill="1" applyBorder="1" applyAlignment="1">
      <alignment horizontal="right"/>
    </xf>
    <xf numFmtId="41" fontId="4" fillId="0" borderId="0" xfId="0" applyNumberFormat="1" applyFont="1" applyAlignment="1">
      <alignment/>
    </xf>
    <xf numFmtId="41" fontId="4" fillId="0" borderId="12" xfId="42" applyNumberFormat="1" applyFont="1" applyFill="1" applyBorder="1" applyAlignment="1">
      <alignment horizontal="right"/>
    </xf>
    <xf numFmtId="41" fontId="4" fillId="0" borderId="0" xfId="42" applyNumberFormat="1" applyFont="1" applyFill="1" applyAlignment="1">
      <alignment horizontal="center"/>
    </xf>
    <xf numFmtId="41" fontId="4" fillId="0" borderId="13" xfId="42" applyNumberFormat="1" applyFont="1" applyFill="1" applyBorder="1" applyAlignment="1">
      <alignment/>
    </xf>
    <xf numFmtId="41" fontId="4" fillId="0" borderId="0" xfId="42" applyNumberFormat="1" applyFont="1" applyFill="1" applyAlignment="1">
      <alignment horizontal="right"/>
    </xf>
    <xf numFmtId="41" fontId="4" fillId="0" borderId="0" xfId="42" applyNumberFormat="1" applyFont="1" applyFill="1" applyAlignment="1">
      <alignment horizontal="right"/>
    </xf>
    <xf numFmtId="41" fontId="4" fillId="0" borderId="11" xfId="42" applyNumberFormat="1" applyFont="1" applyFill="1" applyBorder="1" applyAlignment="1">
      <alignment horizontal="right"/>
    </xf>
    <xf numFmtId="41" fontId="4" fillId="0" borderId="11" xfId="42" applyNumberFormat="1" applyFont="1" applyFill="1" applyBorder="1" applyAlignment="1">
      <alignment horizontal="right"/>
    </xf>
    <xf numFmtId="41" fontId="4" fillId="0" borderId="11" xfId="42" applyNumberFormat="1" applyFont="1" applyFill="1" applyBorder="1" applyAlignment="1">
      <alignment/>
    </xf>
    <xf numFmtId="41" fontId="4" fillId="24" borderId="11" xfId="42" applyNumberFormat="1" applyFont="1" applyFill="1" applyBorder="1" applyAlignment="1">
      <alignment/>
    </xf>
    <xf numFmtId="41" fontId="4" fillId="0" borderId="10" xfId="42" applyNumberFormat="1" applyFont="1" applyFill="1" applyBorder="1" applyAlignment="1">
      <alignment/>
    </xf>
    <xf numFmtId="41" fontId="4" fillId="0" borderId="0" xfId="42" applyNumberFormat="1" applyFont="1" applyFill="1" applyAlignment="1">
      <alignment horizontal="justify"/>
    </xf>
    <xf numFmtId="41" fontId="4" fillId="0" borderId="0" xfId="0" applyNumberFormat="1" applyFont="1" applyAlignment="1">
      <alignment/>
    </xf>
    <xf numFmtId="0" fontId="4" fillId="0" borderId="0" xfId="0" applyFont="1" applyFill="1" applyBorder="1" applyAlignment="1">
      <alignment/>
    </xf>
    <xf numFmtId="41" fontId="4" fillId="0" borderId="0" xfId="0" applyNumberFormat="1" applyFont="1" applyFill="1" applyBorder="1" applyAlignment="1">
      <alignment horizontal="left"/>
    </xf>
    <xf numFmtId="0" fontId="4" fillId="0" borderId="0" xfId="0" applyFont="1" applyBorder="1" applyAlignment="1">
      <alignment/>
    </xf>
    <xf numFmtId="0" fontId="5" fillId="0" borderId="0" xfId="0" applyFont="1" applyAlignment="1">
      <alignment/>
    </xf>
    <xf numFmtId="0" fontId="5" fillId="0" borderId="0" xfId="0" applyFont="1" applyFill="1" applyBorder="1" applyAlignment="1">
      <alignment vertical="top"/>
    </xf>
    <xf numFmtId="0" fontId="5" fillId="0" borderId="0" xfId="0" applyFont="1" applyFill="1" applyBorder="1" applyAlignment="1">
      <alignment horizontal="left" vertical="top"/>
    </xf>
    <xf numFmtId="37" fontId="4" fillId="0" borderId="0" xfId="0" applyNumberFormat="1" applyFont="1" applyFill="1" applyBorder="1" applyAlignment="1">
      <alignment vertical="top"/>
    </xf>
    <xf numFmtId="0" fontId="5" fillId="0" borderId="0" xfId="0" applyFont="1" applyFill="1" applyAlignment="1">
      <alignment horizontal="center" vertical="top"/>
    </xf>
    <xf numFmtId="0" fontId="4" fillId="0" borderId="0" xfId="0" applyFont="1" applyFill="1" applyAlignment="1">
      <alignment horizontal="center"/>
    </xf>
    <xf numFmtId="37" fontId="4" fillId="0" borderId="0" xfId="0" applyNumberFormat="1" applyFont="1" applyAlignment="1">
      <alignment/>
    </xf>
    <xf numFmtId="0" fontId="4" fillId="0" borderId="0" xfId="0" applyFont="1" applyFill="1" applyAlignment="1">
      <alignment vertical="top"/>
    </xf>
    <xf numFmtId="37" fontId="4" fillId="0" borderId="0" xfId="0" applyNumberFormat="1" applyFont="1" applyFill="1" applyAlignment="1">
      <alignment vertical="top"/>
    </xf>
    <xf numFmtId="0" fontId="5" fillId="0" borderId="0" xfId="0" applyFont="1" applyFill="1" applyAlignment="1">
      <alignment/>
    </xf>
    <xf numFmtId="0" fontId="5" fillId="0" borderId="0" xfId="0" applyFont="1" applyFill="1" applyAlignment="1">
      <alignment horizontal="center" vertical="top" wrapText="1"/>
    </xf>
    <xf numFmtId="0" fontId="4" fillId="0" borderId="0" xfId="0" applyFont="1" applyAlignment="1">
      <alignment vertical="top"/>
    </xf>
    <xf numFmtId="0" fontId="5" fillId="0" borderId="0" xfId="0" applyNumberFormat="1" applyFont="1" applyFill="1" applyAlignment="1">
      <alignment horizontal="justify" vertical="top"/>
    </xf>
    <xf numFmtId="0" fontId="5" fillId="0" borderId="0" xfId="0" applyNumberFormat="1" applyFont="1" applyFill="1" applyAlignment="1">
      <alignment vertical="top"/>
    </xf>
    <xf numFmtId="0" fontId="4" fillId="0" borderId="0" xfId="0" applyNumberFormat="1" applyFont="1" applyFill="1" applyAlignment="1">
      <alignment horizontal="justify" vertical="top"/>
    </xf>
    <xf numFmtId="0" fontId="4" fillId="0" borderId="0" xfId="0" applyNumberFormat="1" applyFont="1" applyFill="1" applyAlignment="1">
      <alignment vertical="top"/>
    </xf>
    <xf numFmtId="0" fontId="4" fillId="0" borderId="0" xfId="0" applyNumberFormat="1" applyFont="1" applyFill="1" applyAlignment="1">
      <alignment horizontal="justify" vertical="top" wrapText="1"/>
    </xf>
    <xf numFmtId="37" fontId="4" fillId="0" borderId="0" xfId="0" applyNumberFormat="1" applyFont="1" applyFill="1" applyAlignment="1">
      <alignment horizontal="justify" vertical="top" wrapText="1"/>
    </xf>
    <xf numFmtId="37" fontId="4" fillId="0" borderId="0" xfId="0" applyNumberFormat="1" applyFont="1" applyFill="1" applyBorder="1" applyAlignment="1">
      <alignment horizontal="right" vertical="top" wrapText="1"/>
    </xf>
    <xf numFmtId="0" fontId="4" fillId="0" borderId="0" xfId="0" applyFont="1" applyFill="1" applyAlignment="1">
      <alignment horizontal="left" vertical="top"/>
    </xf>
    <xf numFmtId="0" fontId="4" fillId="0" borderId="0" xfId="0" applyFont="1" applyAlignment="1">
      <alignment wrapText="1"/>
    </xf>
    <xf numFmtId="37" fontId="4" fillId="0" borderId="0" xfId="0" applyNumberFormat="1" applyFont="1" applyAlignment="1">
      <alignment wrapText="1"/>
    </xf>
    <xf numFmtId="0" fontId="4" fillId="0" borderId="0" xfId="0" applyFont="1" applyFill="1" applyAlignment="1" quotePrefix="1">
      <alignment horizontal="justify" vertical="top" wrapText="1"/>
    </xf>
    <xf numFmtId="0" fontId="4" fillId="0" borderId="0" xfId="0" applyFont="1" applyFill="1" applyAlignment="1" quotePrefix="1">
      <alignment vertical="top" wrapText="1"/>
    </xf>
    <xf numFmtId="0" fontId="5" fillId="0" borderId="0" xfId="0" applyFont="1" applyFill="1" applyAlignment="1">
      <alignment horizontal="right"/>
    </xf>
    <xf numFmtId="0" fontId="5" fillId="0" borderId="13" xfId="0" applyFont="1" applyFill="1" applyBorder="1" applyAlignment="1">
      <alignment horizontal="right" vertical="top"/>
    </xf>
    <xf numFmtId="0" fontId="5" fillId="0" borderId="13" xfId="0" applyFont="1" applyFill="1" applyBorder="1" applyAlignment="1">
      <alignment horizontal="right" vertical="center"/>
    </xf>
    <xf numFmtId="0" fontId="5" fillId="0" borderId="0" xfId="0" applyFont="1" applyFill="1" applyBorder="1" applyAlignment="1">
      <alignment horizontal="center" vertical="top"/>
    </xf>
    <xf numFmtId="0" fontId="4" fillId="0" borderId="0" xfId="0" applyFont="1" applyAlignment="1">
      <alignment horizontal="justify" wrapText="1"/>
    </xf>
    <xf numFmtId="0" fontId="32" fillId="0" borderId="0" xfId="0" applyFont="1" applyFill="1" applyAlignment="1">
      <alignment horizontal="center" vertical="top"/>
    </xf>
    <xf numFmtId="37" fontId="5" fillId="0" borderId="0" xfId="0" applyNumberFormat="1" applyFont="1" applyFill="1" applyAlignment="1">
      <alignment horizontal="right" vertical="top" wrapText="1"/>
    </xf>
    <xf numFmtId="0" fontId="5" fillId="0" borderId="0" xfId="0" applyFont="1" applyFill="1" applyAlignment="1">
      <alignment horizontal="right" vertical="top" wrapText="1"/>
    </xf>
    <xf numFmtId="0" fontId="5" fillId="0" borderId="0" xfId="0" applyFont="1" applyFill="1" applyBorder="1" applyAlignment="1">
      <alignment horizontal="center" vertical="top" wrapText="1"/>
    </xf>
    <xf numFmtId="37" fontId="5" fillId="0" borderId="0" xfId="0" applyNumberFormat="1" applyFont="1" applyFill="1" applyAlignment="1">
      <alignment horizontal="right" vertical="top"/>
    </xf>
    <xf numFmtId="0" fontId="5" fillId="0" borderId="0" xfId="0" applyFont="1" applyFill="1" applyAlignment="1">
      <alignment horizontal="right" vertical="top"/>
    </xf>
    <xf numFmtId="170" fontId="4" fillId="0" borderId="10" xfId="42" applyNumberFormat="1" applyFont="1" applyFill="1" applyBorder="1" applyAlignment="1">
      <alignment horizontal="right"/>
    </xf>
    <xf numFmtId="0" fontId="32" fillId="0" borderId="0" xfId="0" applyFont="1" applyAlignment="1">
      <alignment/>
    </xf>
    <xf numFmtId="37" fontId="4" fillId="0" borderId="19" xfId="42" applyNumberFormat="1" applyFont="1" applyFill="1" applyBorder="1" applyAlignment="1">
      <alignment/>
    </xf>
    <xf numFmtId="170" fontId="4" fillId="0" borderId="19" xfId="42" applyNumberFormat="1" applyFont="1" applyBorder="1" applyAlignment="1">
      <alignment/>
    </xf>
    <xf numFmtId="37" fontId="4" fillId="0" borderId="19" xfId="42" applyNumberFormat="1" applyFont="1" applyBorder="1" applyAlignment="1">
      <alignment/>
    </xf>
    <xf numFmtId="37" fontId="4" fillId="0" borderId="0" xfId="42" applyNumberFormat="1" applyFont="1" applyAlignment="1">
      <alignment/>
    </xf>
    <xf numFmtId="170" fontId="4" fillId="0" borderId="0" xfId="42" applyNumberFormat="1" applyFont="1" applyAlignment="1">
      <alignment/>
    </xf>
    <xf numFmtId="37" fontId="4" fillId="0" borderId="19" xfId="42" applyNumberFormat="1" applyFont="1" applyBorder="1" applyAlignment="1">
      <alignment horizontal="right"/>
    </xf>
    <xf numFmtId="10" fontId="4" fillId="0" borderId="0" xfId="0" applyNumberFormat="1" applyFont="1" applyFill="1" applyAlignment="1">
      <alignment vertical="top"/>
    </xf>
    <xf numFmtId="43" fontId="4" fillId="0" borderId="0" xfId="42" applyFont="1" applyFill="1" applyAlignment="1">
      <alignment vertical="top"/>
    </xf>
    <xf numFmtId="10" fontId="4" fillId="0" borderId="0" xfId="59" applyNumberFormat="1" applyFont="1" applyFill="1" applyAlignment="1">
      <alignment vertical="top"/>
    </xf>
    <xf numFmtId="0" fontId="28" fillId="0" borderId="0" xfId="0" applyFont="1" applyFill="1" applyAlignment="1">
      <alignment wrapText="1"/>
    </xf>
    <xf numFmtId="10" fontId="4" fillId="0" borderId="0" xfId="0" applyNumberFormat="1" applyFont="1" applyFill="1" applyAlignment="1">
      <alignment/>
    </xf>
    <xf numFmtId="0" fontId="28" fillId="0" borderId="0" xfId="0" applyFont="1" applyFill="1" applyAlignment="1">
      <alignment vertical="top" wrapText="1"/>
    </xf>
    <xf numFmtId="0" fontId="5" fillId="0" borderId="0" xfId="0" applyFont="1" applyFill="1" applyAlignment="1" quotePrefix="1">
      <alignment vertical="top"/>
    </xf>
    <xf numFmtId="0" fontId="5" fillId="0" borderId="0" xfId="0" applyFont="1" applyFill="1" applyBorder="1" applyAlignment="1">
      <alignment horizontal="right" vertical="top"/>
    </xf>
    <xf numFmtId="9" fontId="4" fillId="0" borderId="0" xfId="59" applyFont="1" applyFill="1" applyAlignment="1">
      <alignment horizontal="center"/>
    </xf>
    <xf numFmtId="10" fontId="4" fillId="0" borderId="0" xfId="0" applyNumberFormat="1" applyFont="1" applyFill="1" applyBorder="1" applyAlignment="1">
      <alignment horizontal="center"/>
    </xf>
    <xf numFmtId="37" fontId="4" fillId="0" borderId="0" xfId="0" applyNumberFormat="1" applyFont="1" applyFill="1" applyBorder="1" applyAlignment="1">
      <alignment horizontal="right" vertical="top"/>
    </xf>
    <xf numFmtId="37" fontId="4" fillId="0" borderId="0" xfId="0" applyNumberFormat="1" applyFont="1" applyFill="1" applyAlignment="1">
      <alignment horizontal="center"/>
    </xf>
    <xf numFmtId="173" fontId="4" fillId="0" borderId="0" xfId="59" applyNumberFormat="1" applyFont="1" applyFill="1" applyAlignment="1">
      <alignment horizontal="center"/>
    </xf>
    <xf numFmtId="3" fontId="4" fillId="0" borderId="0" xfId="0" applyNumberFormat="1" applyFont="1" applyFill="1" applyBorder="1" applyAlignment="1">
      <alignment horizontal="center" vertical="top"/>
    </xf>
    <xf numFmtId="3" fontId="4" fillId="0" borderId="0" xfId="0" applyNumberFormat="1" applyFont="1" applyFill="1" applyAlignment="1">
      <alignment horizontal="center"/>
    </xf>
    <xf numFmtId="37" fontId="4" fillId="0" borderId="0" xfId="0" applyNumberFormat="1" applyFont="1" applyFill="1" applyBorder="1" applyAlignment="1">
      <alignment horizontal="center" vertical="top"/>
    </xf>
    <xf numFmtId="0" fontId="4" fillId="0" borderId="0" xfId="0" applyFont="1" applyFill="1" applyAlignment="1">
      <alignment vertical="justify"/>
    </xf>
    <xf numFmtId="0" fontId="28" fillId="0" borderId="0" xfId="0" applyFont="1" applyFill="1" applyAlignment="1">
      <alignment/>
    </xf>
    <xf numFmtId="0" fontId="4" fillId="0" borderId="0" xfId="0" applyFont="1" applyFill="1" applyAlignment="1">
      <alignment wrapText="1"/>
    </xf>
    <xf numFmtId="0" fontId="4" fillId="0" borderId="0" xfId="0" applyFont="1" applyFill="1" applyAlignment="1">
      <alignment horizontal="right" vertical="top"/>
    </xf>
    <xf numFmtId="170" fontId="4" fillId="0" borderId="0" xfId="42" applyNumberFormat="1" applyFont="1" applyFill="1" applyBorder="1" applyAlignment="1">
      <alignment vertical="top" wrapText="1"/>
    </xf>
    <xf numFmtId="0" fontId="4" fillId="0" borderId="0" xfId="0" applyFont="1" applyFill="1" applyBorder="1" applyAlignment="1">
      <alignment vertical="top" wrapText="1"/>
    </xf>
    <xf numFmtId="0" fontId="4" fillId="0" borderId="0" xfId="0" applyFont="1" applyFill="1" applyAlignment="1">
      <alignment horizontal="left" vertical="top" wrapText="1"/>
    </xf>
    <xf numFmtId="0" fontId="28" fillId="0" borderId="0" xfId="0" applyFont="1" applyFill="1" applyAlignment="1">
      <alignment horizontal="justify" wrapText="1"/>
    </xf>
    <xf numFmtId="0" fontId="34" fillId="0" borderId="0" xfId="0" applyFont="1" applyFill="1" applyAlignment="1">
      <alignment vertical="top" wrapText="1"/>
    </xf>
    <xf numFmtId="0" fontId="4" fillId="0" borderId="0" xfId="0" applyFont="1" applyFill="1" applyAlignment="1">
      <alignment horizontal="right"/>
    </xf>
    <xf numFmtId="0" fontId="4" fillId="0" borderId="0" xfId="0" applyFont="1" applyFill="1" applyAlignment="1">
      <alignment horizontal="right" vertical="top" wrapText="1"/>
    </xf>
    <xf numFmtId="0" fontId="4" fillId="0" borderId="19" xfId="0" applyFont="1" applyFill="1" applyBorder="1" applyAlignment="1">
      <alignment horizontal="right"/>
    </xf>
    <xf numFmtId="0" fontId="4" fillId="0" borderId="0" xfId="0" applyFont="1" applyFill="1" applyAlignment="1">
      <alignment horizontal="center" vertical="top"/>
    </xf>
    <xf numFmtId="41" fontId="4" fillId="0" borderId="0" xfId="0" applyNumberFormat="1" applyFont="1" applyFill="1" applyBorder="1" applyAlignment="1">
      <alignment horizontal="center"/>
    </xf>
    <xf numFmtId="170" fontId="4" fillId="0" borderId="0" xfId="0" applyNumberFormat="1" applyFont="1" applyFill="1" applyAlignment="1">
      <alignment/>
    </xf>
    <xf numFmtId="43" fontId="4" fillId="0" borderId="0" xfId="0" applyNumberFormat="1" applyFont="1" applyFill="1" applyAlignment="1">
      <alignment/>
    </xf>
    <xf numFmtId="179" fontId="4" fillId="0" borderId="19" xfId="0" applyNumberFormat="1" applyFont="1" applyFill="1" applyBorder="1" applyAlignment="1">
      <alignment/>
    </xf>
    <xf numFmtId="43" fontId="4" fillId="0" borderId="0" xfId="0" applyNumberFormat="1" applyFont="1" applyFill="1" applyAlignment="1">
      <alignment/>
    </xf>
    <xf numFmtId="43" fontId="4" fillId="0" borderId="0" xfId="0" applyNumberFormat="1" applyFont="1" applyFill="1" applyBorder="1" applyAlignment="1">
      <alignment horizontal="justify" vertical="top" wrapText="1"/>
    </xf>
    <xf numFmtId="0" fontId="4" fillId="0" borderId="0" xfId="0" applyFont="1" applyFill="1" applyAlignment="1">
      <alignment horizontal="justify" vertical="justify" wrapText="1"/>
    </xf>
    <xf numFmtId="0" fontId="4" fillId="0" borderId="0" xfId="0" applyFont="1" applyFill="1" applyAlignment="1">
      <alignment vertical="justify" wrapText="1"/>
    </xf>
    <xf numFmtId="0" fontId="5" fillId="0" borderId="0" xfId="0" applyFont="1" applyFill="1" applyAlignment="1">
      <alignment horizontal="right" vertical="justify" wrapText="1"/>
    </xf>
    <xf numFmtId="0" fontId="5" fillId="0" borderId="0" xfId="0" applyFont="1" applyFill="1" applyBorder="1" applyAlignment="1">
      <alignment horizontal="center" vertical="justify" wrapText="1"/>
    </xf>
    <xf numFmtId="0" fontId="4" fillId="0" borderId="0" xfId="0" applyFont="1" applyFill="1" applyAlignment="1">
      <alignment horizontal="left" vertical="justify" wrapText="1"/>
    </xf>
    <xf numFmtId="14" fontId="5" fillId="0" borderId="0" xfId="0" applyNumberFormat="1" applyFont="1" applyFill="1" applyBorder="1" applyAlignment="1">
      <alignment horizontal="right"/>
    </xf>
    <xf numFmtId="0" fontId="5" fillId="0" borderId="0" xfId="0" applyFont="1" applyFill="1" applyBorder="1" applyAlignment="1">
      <alignment horizontal="right" vertical="justify" wrapText="1"/>
    </xf>
    <xf numFmtId="37" fontId="4" fillId="0" borderId="0" xfId="0" applyNumberFormat="1" applyFont="1" applyFill="1" applyAlignment="1">
      <alignment horizontal="right" vertical="justify" wrapText="1"/>
    </xf>
    <xf numFmtId="37" fontId="4" fillId="0" borderId="0" xfId="0" applyNumberFormat="1" applyFont="1" applyFill="1" applyBorder="1" applyAlignment="1">
      <alignment horizontal="right" vertical="justify" wrapText="1"/>
    </xf>
    <xf numFmtId="37" fontId="4" fillId="0" borderId="0" xfId="0" applyNumberFormat="1" applyFont="1" applyFill="1" applyAlignment="1">
      <alignment/>
    </xf>
    <xf numFmtId="37" fontId="4" fillId="0" borderId="0" xfId="0" applyNumberFormat="1" applyFont="1" applyFill="1" applyAlignment="1">
      <alignment/>
    </xf>
    <xf numFmtId="37" fontId="4" fillId="0" borderId="0" xfId="0" applyNumberFormat="1" applyFont="1" applyFill="1" applyBorder="1" applyAlignment="1">
      <alignment wrapText="1"/>
    </xf>
    <xf numFmtId="37" fontId="4" fillId="0" borderId="0" xfId="0" applyNumberFormat="1" applyFont="1" applyFill="1" applyBorder="1" applyAlignment="1">
      <alignment horizontal="right" wrapText="1"/>
    </xf>
    <xf numFmtId="37" fontId="4" fillId="0" borderId="0" xfId="0" applyNumberFormat="1" applyFont="1" applyFill="1" applyAlignment="1">
      <alignment horizontal="right"/>
    </xf>
    <xf numFmtId="37" fontId="4" fillId="0" borderId="0" xfId="0" applyNumberFormat="1" applyFont="1" applyFill="1" applyAlignment="1">
      <alignment horizontal="left"/>
    </xf>
    <xf numFmtId="37" fontId="4" fillId="0" borderId="10" xfId="0" applyNumberFormat="1" applyFont="1" applyFill="1" applyBorder="1" applyAlignment="1">
      <alignment horizontal="right" vertical="justify" wrapText="1"/>
    </xf>
    <xf numFmtId="0" fontId="4" fillId="0" borderId="0" xfId="43" applyNumberFormat="1" applyFont="1" applyFill="1" applyAlignment="1">
      <alignment vertical="center"/>
    </xf>
    <xf numFmtId="0" fontId="33" fillId="0" borderId="0" xfId="0" applyFont="1" applyFill="1" applyAlignment="1">
      <alignment/>
    </xf>
    <xf numFmtId="15" fontId="4" fillId="0" borderId="0" xfId="0" applyNumberFormat="1" applyFont="1" applyFill="1" applyAlignment="1" quotePrefix="1">
      <alignment/>
    </xf>
    <xf numFmtId="41" fontId="4" fillId="0" borderId="23" xfId="42" applyNumberFormat="1" applyFont="1" applyFill="1" applyBorder="1" applyAlignment="1">
      <alignment/>
    </xf>
    <xf numFmtId="41" fontId="4" fillId="0" borderId="23" xfId="42" applyNumberFormat="1" applyFont="1" applyFill="1" applyBorder="1" applyAlignment="1">
      <alignment horizontal="center"/>
    </xf>
    <xf numFmtId="170" fontId="5" fillId="0" borderId="0" xfId="42" applyNumberFormat="1" applyFont="1" applyFill="1" applyBorder="1" applyAlignment="1">
      <alignment horizontal="center"/>
    </xf>
    <xf numFmtId="170" fontId="4" fillId="0" borderId="24" xfId="42" applyNumberFormat="1" applyFont="1" applyFill="1" applyBorder="1" applyAlignment="1">
      <alignment/>
    </xf>
    <xf numFmtId="0" fontId="4" fillId="0" borderId="0" xfId="0" applyFont="1" applyAlignment="1">
      <alignment horizontal="center" vertical="top" wrapText="1"/>
    </xf>
    <xf numFmtId="0" fontId="35" fillId="0" borderId="0" xfId="0" applyFont="1" applyAlignment="1">
      <alignment horizontal="justify" vertical="top"/>
    </xf>
    <xf numFmtId="0" fontId="4" fillId="0" borderId="0" xfId="0" applyFont="1" applyAlignment="1">
      <alignment horizontal="right" vertical="top" wrapText="1"/>
    </xf>
    <xf numFmtId="14" fontId="4" fillId="0" borderId="0" xfId="0" applyNumberFormat="1" applyFont="1" applyAlignment="1">
      <alignment horizontal="center" vertical="top" wrapText="1"/>
    </xf>
    <xf numFmtId="0" fontId="4" fillId="0" borderId="0" xfId="0" applyFont="1" applyAlignment="1">
      <alignment/>
    </xf>
    <xf numFmtId="0" fontId="5" fillId="0" borderId="0" xfId="0" applyFont="1" applyFill="1" applyBorder="1" applyAlignment="1">
      <alignment horizontal="right" vertical="center"/>
    </xf>
    <xf numFmtId="170" fontId="4" fillId="0" borderId="0" xfId="42" applyNumberFormat="1" applyFont="1" applyFill="1" applyBorder="1" applyAlignment="1">
      <alignment vertical="top"/>
    </xf>
    <xf numFmtId="0" fontId="4" fillId="0" borderId="0" xfId="0" applyFont="1" applyFill="1" applyBorder="1" applyAlignment="1">
      <alignment vertical="top"/>
    </xf>
    <xf numFmtId="3" fontId="4" fillId="0" borderId="0" xfId="42" applyNumberFormat="1" applyFont="1" applyAlignment="1">
      <alignment horizontal="right" vertical="top" wrapText="1"/>
    </xf>
    <xf numFmtId="3" fontId="4" fillId="0" borderId="0" xfId="0" applyNumberFormat="1" applyFont="1" applyAlignment="1">
      <alignment horizontal="right" vertical="top" wrapText="1"/>
    </xf>
    <xf numFmtId="3" fontId="4" fillId="0" borderId="0" xfId="0" applyNumberFormat="1" applyFont="1" applyBorder="1" applyAlignment="1">
      <alignment horizontal="right" vertical="top" wrapText="1"/>
    </xf>
    <xf numFmtId="0" fontId="4" fillId="0" borderId="0" xfId="0" applyFont="1" applyAlignment="1">
      <alignment horizontal="justify"/>
    </xf>
    <xf numFmtId="0" fontId="4" fillId="0" borderId="0" xfId="0" applyFont="1" applyBorder="1" applyAlignment="1">
      <alignment horizontal="justify"/>
    </xf>
    <xf numFmtId="170" fontId="10" fillId="0" borderId="0" xfId="0" applyNumberFormat="1" applyFont="1" applyAlignment="1">
      <alignment/>
    </xf>
    <xf numFmtId="172" fontId="10" fillId="0" borderId="0" xfId="59" applyNumberFormat="1" applyFont="1" applyAlignment="1">
      <alignment/>
    </xf>
    <xf numFmtId="170" fontId="4" fillId="0" borderId="0" xfId="42" applyNumberFormat="1" applyFont="1" applyFill="1" applyBorder="1" applyAlignment="1">
      <alignment/>
    </xf>
    <xf numFmtId="170" fontId="4" fillId="0" borderId="0" xfId="0" applyNumberFormat="1" applyFont="1" applyFill="1" applyBorder="1" applyAlignment="1">
      <alignment/>
    </xf>
    <xf numFmtId="170" fontId="4" fillId="0" borderId="25" xfId="42" applyNumberFormat="1" applyFont="1" applyFill="1" applyBorder="1" applyAlignment="1">
      <alignment/>
    </xf>
    <xf numFmtId="170" fontId="4" fillId="0" borderId="22" xfId="42" applyNumberFormat="1" applyFont="1" applyFill="1" applyBorder="1" applyAlignment="1">
      <alignment/>
    </xf>
    <xf numFmtId="170" fontId="4" fillId="0" borderId="0" xfId="59" applyNumberFormat="1" applyFont="1" applyFill="1" applyBorder="1" applyAlignment="1">
      <alignment/>
    </xf>
    <xf numFmtId="0" fontId="5" fillId="0" borderId="0" xfId="0" applyFont="1" applyBorder="1" applyAlignment="1" applyProtection="1">
      <alignment horizontal="justify" vertical="top" wrapText="1"/>
      <protection/>
    </xf>
    <xf numFmtId="0" fontId="5" fillId="0" borderId="0" xfId="0" applyFont="1" applyBorder="1" applyAlignment="1">
      <alignment horizontal="justify"/>
    </xf>
    <xf numFmtId="0" fontId="5" fillId="0" borderId="0" xfId="0" applyFont="1" applyFill="1" applyBorder="1" applyAlignment="1">
      <alignment horizontal="right" wrapText="1"/>
    </xf>
    <xf numFmtId="183" fontId="10" fillId="0" borderId="0" xfId="0" applyNumberFormat="1" applyFont="1" applyAlignment="1">
      <alignment/>
    </xf>
    <xf numFmtId="43" fontId="4" fillId="0" borderId="0" xfId="0" applyNumberFormat="1" applyFont="1" applyAlignment="1">
      <alignment/>
    </xf>
    <xf numFmtId="9" fontId="4" fillId="0" borderId="0" xfId="59" applyFont="1" applyAlignment="1">
      <alignment/>
    </xf>
    <xf numFmtId="37" fontId="5" fillId="0" borderId="0" xfId="0" applyNumberFormat="1" applyFont="1" applyFill="1" applyBorder="1" applyAlignment="1">
      <alignment horizontal="right"/>
    </xf>
    <xf numFmtId="0" fontId="5" fillId="0" borderId="0" xfId="0" applyFont="1" applyFill="1" applyBorder="1" applyAlignment="1">
      <alignment horizontal="right"/>
    </xf>
    <xf numFmtId="37" fontId="5" fillId="0" borderId="0" xfId="0" applyNumberFormat="1" applyFont="1" applyFill="1" applyBorder="1" applyAlignment="1">
      <alignment horizontal="right" wrapText="1"/>
    </xf>
    <xf numFmtId="37" fontId="4" fillId="0" borderId="0" xfId="42" applyNumberFormat="1" applyFont="1" applyBorder="1" applyAlignment="1">
      <alignment/>
    </xf>
    <xf numFmtId="0" fontId="5" fillId="0" borderId="0" xfId="0" applyFont="1" applyFill="1" applyAlignment="1">
      <alignment horizontal="right" wrapText="1"/>
    </xf>
    <xf numFmtId="41" fontId="4" fillId="0" borderId="0" xfId="0" applyNumberFormat="1" applyFont="1" applyFill="1" applyBorder="1" applyAlignment="1">
      <alignment horizontal="right" vertical="top"/>
    </xf>
    <xf numFmtId="41" fontId="4" fillId="0" borderId="0" xfId="42" applyNumberFormat="1" applyFont="1" applyFill="1" applyBorder="1" applyAlignment="1">
      <alignment horizontal="right" vertical="top"/>
    </xf>
    <xf numFmtId="41" fontId="4" fillId="0" borderId="0" xfId="42" applyNumberFormat="1" applyFont="1" applyBorder="1" applyAlignment="1">
      <alignment horizontal="right" vertical="top"/>
    </xf>
    <xf numFmtId="37" fontId="4" fillId="0" borderId="0" xfId="42" applyNumberFormat="1" applyFont="1" applyFill="1" applyAlignment="1">
      <alignment horizontal="right"/>
    </xf>
    <xf numFmtId="170" fontId="4" fillId="0" borderId="0" xfId="42" applyNumberFormat="1" applyFont="1" applyFill="1" applyAlignment="1">
      <alignment horizontal="right"/>
    </xf>
    <xf numFmtId="0" fontId="4" fillId="0" borderId="0" xfId="0" applyFont="1" applyFill="1" applyBorder="1" applyAlignment="1">
      <alignment horizontal="justify" vertical="top"/>
    </xf>
    <xf numFmtId="37" fontId="4" fillId="0" borderId="25" xfId="0" applyNumberFormat="1" applyFont="1" applyFill="1" applyBorder="1" applyAlignment="1">
      <alignment wrapText="1"/>
    </xf>
    <xf numFmtId="37" fontId="4" fillId="0" borderId="25" xfId="0" applyNumberFormat="1" applyFont="1" applyFill="1" applyBorder="1" applyAlignment="1">
      <alignment horizontal="right" wrapText="1"/>
    </xf>
    <xf numFmtId="0" fontId="5" fillId="0" borderId="26" xfId="0" applyFont="1" applyFill="1" applyBorder="1" applyAlignment="1">
      <alignment horizontal="right"/>
    </xf>
    <xf numFmtId="0" fontId="5" fillId="0" borderId="27" xfId="0" applyFont="1" applyFill="1" applyBorder="1" applyAlignment="1">
      <alignment horizontal="right"/>
    </xf>
    <xf numFmtId="0" fontId="4" fillId="0" borderId="0" xfId="0" applyFont="1" applyFill="1" applyBorder="1" applyAlignment="1" quotePrefix="1">
      <alignment horizontal="justify"/>
    </xf>
    <xf numFmtId="0" fontId="4" fillId="0" borderId="0" xfId="0" applyFont="1" applyAlignment="1">
      <alignment horizontal="center" vertical="top" wrapText="1"/>
    </xf>
    <xf numFmtId="0" fontId="4" fillId="0" borderId="0" xfId="0" applyNumberFormat="1" applyFont="1" applyFill="1" applyAlignment="1">
      <alignment horizontal="justify" vertical="top" wrapText="1"/>
    </xf>
    <xf numFmtId="0" fontId="5" fillId="0" borderId="0" xfId="0" applyFont="1" applyFill="1" applyAlignment="1">
      <alignment horizontal="justify" vertical="top"/>
    </xf>
    <xf numFmtId="0" fontId="5" fillId="0" borderId="0" xfId="0" applyFont="1" applyFill="1" applyAlignment="1">
      <alignment horizontal="right" wrapText="1"/>
    </xf>
    <xf numFmtId="0" fontId="4" fillId="0" borderId="0" xfId="0" applyNumberFormat="1" applyFont="1" applyFill="1" applyAlignment="1">
      <alignment horizontal="justify" vertical="top"/>
    </xf>
    <xf numFmtId="0" fontId="29" fillId="0" borderId="0" xfId="0" applyFont="1" applyAlignment="1">
      <alignment horizontal="center"/>
    </xf>
    <xf numFmtId="0" fontId="5" fillId="0" borderId="0" xfId="0" applyFont="1" applyAlignment="1">
      <alignment horizontal="left"/>
    </xf>
    <xf numFmtId="0" fontId="5" fillId="0" borderId="0" xfId="0" applyFont="1" applyAlignment="1" quotePrefix="1">
      <alignment horizontal="left"/>
    </xf>
    <xf numFmtId="0" fontId="4" fillId="0" borderId="0" xfId="0" applyFont="1" applyAlignment="1">
      <alignment horizontal="justify" vertical="center" wrapText="1"/>
    </xf>
    <xf numFmtId="0" fontId="4" fillId="0" borderId="0" xfId="0" applyFont="1" applyBorder="1" applyAlignment="1">
      <alignment horizontal="justify"/>
    </xf>
    <xf numFmtId="0" fontId="4" fillId="0" borderId="0" xfId="0" applyFont="1" applyAlignment="1">
      <alignment horizontal="justify" vertical="top" wrapText="1"/>
    </xf>
    <xf numFmtId="0" fontId="4" fillId="0" borderId="0" xfId="0" applyFont="1" applyFill="1" applyAlignment="1">
      <alignment horizontal="justify" vertical="top" wrapText="1"/>
    </xf>
    <xf numFmtId="0" fontId="4" fillId="0" borderId="0" xfId="0" applyFont="1" applyFill="1" applyAlignment="1">
      <alignment horizontal="left"/>
    </xf>
    <xf numFmtId="0" fontId="5" fillId="0" borderId="0" xfId="0" applyFont="1" applyFill="1" applyAlignment="1" quotePrefix="1">
      <alignment horizontal="justify"/>
    </xf>
    <xf numFmtId="0" fontId="5" fillId="0" borderId="0" xfId="0" applyFont="1" applyFill="1" applyBorder="1" applyAlignment="1" quotePrefix="1">
      <alignment horizontal="justify"/>
    </xf>
    <xf numFmtId="0" fontId="5" fillId="0" borderId="0" xfId="0" applyFont="1" applyAlignment="1">
      <alignment horizontal="justify"/>
    </xf>
    <xf numFmtId="0" fontId="5" fillId="0" borderId="0" xfId="0" applyFont="1" applyAlignment="1" quotePrefix="1">
      <alignment horizontal="justify"/>
    </xf>
    <xf numFmtId="0" fontId="4" fillId="0" borderId="0" xfId="0" applyFont="1" applyAlignment="1" applyProtection="1">
      <alignment horizontal="justify"/>
      <protection/>
    </xf>
    <xf numFmtId="0" fontId="5" fillId="0" borderId="0" xfId="0" applyFont="1" applyFill="1" applyAlignment="1">
      <alignment horizontal="justify" wrapText="1"/>
    </xf>
    <xf numFmtId="170" fontId="4" fillId="0" borderId="0" xfId="42" applyNumberFormat="1" applyFont="1" applyFill="1" applyAlignment="1">
      <alignment horizontal="justify"/>
    </xf>
    <xf numFmtId="170" fontId="5" fillId="0" borderId="0" xfId="42" applyNumberFormat="1" applyFont="1" applyFill="1" applyAlignment="1">
      <alignment horizontal="justify"/>
    </xf>
    <xf numFmtId="170" fontId="5" fillId="0" borderId="0" xfId="42" applyNumberFormat="1" applyFont="1" applyFill="1" applyAlignment="1">
      <alignment/>
    </xf>
    <xf numFmtId="170" fontId="5" fillId="0" borderId="0" xfId="42" applyNumberFormat="1" applyFont="1" applyFill="1" applyBorder="1" applyAlignment="1">
      <alignment/>
    </xf>
    <xf numFmtId="170" fontId="5" fillId="0" borderId="0" xfId="42" applyNumberFormat="1" applyFont="1" applyFill="1" applyBorder="1" applyAlignment="1">
      <alignment horizontal="justify"/>
    </xf>
    <xf numFmtId="170" fontId="4" fillId="0" borderId="24" xfId="42" applyNumberFormat="1" applyFont="1" applyFill="1" applyBorder="1" applyAlignment="1">
      <alignment horizontal="justify"/>
    </xf>
    <xf numFmtId="170" fontId="4" fillId="0" borderId="0" xfId="42" applyNumberFormat="1" applyFont="1" applyFill="1" applyAlignment="1" quotePrefix="1">
      <alignment horizontal="justify"/>
    </xf>
    <xf numFmtId="0" fontId="4" fillId="0" borderId="0" xfId="0" applyFont="1" applyFill="1" applyAlignment="1">
      <alignment horizontal="justify" vertical="top"/>
    </xf>
    <xf numFmtId="170" fontId="4" fillId="0" borderId="0" xfId="42" applyNumberFormat="1" applyFont="1" applyFill="1" applyAlignment="1">
      <alignment horizontal="justify" vertical="top" wrapText="1"/>
    </xf>
    <xf numFmtId="170" fontId="4" fillId="0" borderId="0" xfId="42" applyNumberFormat="1" applyFont="1" applyFill="1" applyBorder="1" applyAlignment="1">
      <alignment horizontal="justify" vertical="top" wrapText="1"/>
    </xf>
    <xf numFmtId="0" fontId="30" fillId="0" borderId="0" xfId="0" applyFont="1" applyAlignment="1">
      <alignment horizontal="left" vertical="center" wrapText="1"/>
    </xf>
    <xf numFmtId="0" fontId="4" fillId="0" borderId="0" xfId="0" applyFont="1" applyAlignment="1">
      <alignment horizontal="justify"/>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right" vertical="center" wrapText="1"/>
    </xf>
    <xf numFmtId="0" fontId="5" fillId="0" borderId="0" xfId="0" applyFont="1" applyBorder="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quotePrefix="1">
      <alignment horizontal="center" vertical="center"/>
    </xf>
    <xf numFmtId="0" fontId="3" fillId="0" borderId="0" xfId="0" applyFont="1" applyFill="1" applyAlignment="1">
      <alignment horizontal="justify" vertical="center"/>
    </xf>
    <xf numFmtId="15"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8" fillId="0" borderId="0" xfId="0" applyFont="1" applyFill="1" applyAlignment="1">
      <alignment horizontal="center" vertical="center"/>
    </xf>
    <xf numFmtId="0" fontId="3" fillId="0" borderId="0" xfId="0" applyFont="1" applyAlignment="1">
      <alignment horizontal="justify" vertical="center"/>
    </xf>
    <xf numFmtId="0" fontId="7"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justify"/>
    </xf>
    <xf numFmtId="0" fontId="4" fillId="0" borderId="0" xfId="0" applyFont="1" applyFill="1" applyBorder="1" applyAlignment="1">
      <alignment horizontal="justify"/>
    </xf>
    <xf numFmtId="0" fontId="5" fillId="0" borderId="0" xfId="0" applyFont="1" applyFill="1" applyAlignment="1">
      <alignment horizontal="justify"/>
    </xf>
    <xf numFmtId="0" fontId="5" fillId="0" borderId="0" xfId="0" applyFont="1" applyFill="1" applyAlignment="1">
      <alignment horizontal="left"/>
    </xf>
    <xf numFmtId="0" fontId="4" fillId="0" borderId="0" xfId="0" applyFont="1" applyBorder="1" applyAlignment="1" applyProtection="1">
      <alignment horizontal="justify"/>
      <protection/>
    </xf>
    <xf numFmtId="0" fontId="4" fillId="0" borderId="0" xfId="0" applyFont="1" applyFill="1" applyAlignment="1">
      <alignment horizontal="justify" wrapText="1"/>
    </xf>
    <xf numFmtId="0" fontId="5" fillId="0" borderId="0" xfId="0" applyFont="1" applyBorder="1" applyAlignment="1" applyProtection="1">
      <alignment horizontal="justify" vertical="top" wrapText="1"/>
      <protection/>
    </xf>
    <xf numFmtId="0" fontId="5" fillId="0" borderId="0" xfId="0" applyFont="1" applyFill="1" applyBorder="1" applyAlignment="1">
      <alignment horizontal="justify"/>
    </xf>
    <xf numFmtId="0" fontId="4" fillId="0" borderId="0" xfId="0" applyFont="1" applyFill="1" applyAlignment="1">
      <alignment horizontal="justify" vertical="center" wrapText="1"/>
    </xf>
    <xf numFmtId="0" fontId="5" fillId="0" borderId="0" xfId="0" applyFont="1" applyFill="1" applyBorder="1" applyAlignment="1">
      <alignment horizontal="center"/>
    </xf>
    <xf numFmtId="0" fontId="5" fillId="0" borderId="0" xfId="0" applyFont="1" applyFill="1" applyBorder="1" applyAlignment="1" quotePrefix="1">
      <alignment horizontal="center"/>
    </xf>
    <xf numFmtId="0" fontId="32" fillId="0" borderId="0" xfId="0" applyNumberFormat="1" applyFont="1" applyFill="1" applyAlignment="1">
      <alignment horizontal="justify" vertical="top"/>
    </xf>
    <xf numFmtId="0" fontId="35" fillId="0" borderId="0" xfId="0" applyFont="1" applyAlignment="1">
      <alignment horizontal="justify" vertical="top" wrapText="1"/>
    </xf>
    <xf numFmtId="3" fontId="4" fillId="0" borderId="0" xfId="42" applyNumberFormat="1" applyFont="1" applyAlignment="1">
      <alignment horizontal="right" vertical="top" wrapText="1"/>
    </xf>
    <xf numFmtId="0" fontId="5" fillId="0" borderId="26" xfId="0" applyFont="1" applyFill="1" applyBorder="1" applyAlignment="1">
      <alignment horizontal="justify" vertical="top"/>
    </xf>
    <xf numFmtId="0" fontId="5" fillId="0" borderId="28" xfId="0" applyFont="1" applyFill="1" applyBorder="1" applyAlignment="1">
      <alignment horizontal="justify" vertical="top"/>
    </xf>
    <xf numFmtId="0" fontId="5" fillId="0" borderId="27" xfId="0" applyFont="1" applyFill="1" applyBorder="1" applyAlignment="1">
      <alignment horizontal="justify" vertical="top"/>
    </xf>
    <xf numFmtId="0" fontId="31" fillId="0" borderId="0" xfId="0" applyFont="1" applyFill="1" applyAlignment="1">
      <alignment horizontal="right" wrapText="1"/>
    </xf>
    <xf numFmtId="0" fontId="4" fillId="0" borderId="0" xfId="0" applyFont="1" applyFill="1" applyAlignment="1" quotePrefix="1">
      <alignment horizontal="justify" vertical="top" wrapText="1"/>
    </xf>
    <xf numFmtId="0" fontId="5" fillId="0" borderId="0" xfId="0" applyFont="1" applyFill="1" applyBorder="1" applyAlignment="1">
      <alignment horizontal="justify" vertical="top"/>
    </xf>
    <xf numFmtId="0" fontId="30" fillId="0" borderId="0" xfId="0" applyFont="1" applyFill="1" applyAlignment="1">
      <alignment horizontal="left" vertical="center"/>
    </xf>
    <xf numFmtId="0" fontId="5" fillId="0" borderId="0" xfId="0" applyFont="1" applyFill="1" applyAlignment="1">
      <alignment horizontal="right"/>
    </xf>
    <xf numFmtId="0" fontId="5" fillId="0" borderId="0" xfId="0" applyFont="1" applyBorder="1" applyAlignment="1">
      <alignment horizontal="justify"/>
    </xf>
    <xf numFmtId="37" fontId="4" fillId="0" borderId="0" xfId="42" applyNumberFormat="1" applyFont="1" applyFill="1" applyAlignment="1">
      <alignment horizontal="right"/>
    </xf>
    <xf numFmtId="37" fontId="4" fillId="0" borderId="13" xfId="42" applyNumberFormat="1" applyFont="1" applyFill="1" applyBorder="1" applyAlignment="1">
      <alignment horizontal="right"/>
    </xf>
    <xf numFmtId="0" fontId="4" fillId="0" borderId="0" xfId="0" applyFont="1" applyAlignment="1">
      <alignment horizontal="justify" wrapText="1"/>
    </xf>
    <xf numFmtId="37" fontId="4" fillId="0" borderId="0" xfId="0" applyNumberFormat="1" applyFont="1" applyBorder="1" applyAlignment="1">
      <alignment horizontal="right" vertical="top" wrapText="1"/>
    </xf>
    <xf numFmtId="3" fontId="4" fillId="0" borderId="29" xfId="0" applyNumberFormat="1" applyFont="1" applyBorder="1" applyAlignment="1">
      <alignment horizontal="right" vertical="top" wrapText="1"/>
    </xf>
    <xf numFmtId="41" fontId="4" fillId="0" borderId="0" xfId="42" applyNumberFormat="1" applyFont="1" applyFill="1" applyBorder="1" applyAlignment="1">
      <alignment horizontal="right"/>
    </xf>
    <xf numFmtId="170" fontId="4" fillId="0" borderId="0" xfId="42" applyNumberFormat="1" applyFont="1" applyFill="1" applyAlignment="1">
      <alignment horizontal="right"/>
    </xf>
    <xf numFmtId="170" fontId="4" fillId="0" borderId="13" xfId="42" applyNumberFormat="1" applyFont="1" applyFill="1" applyBorder="1" applyAlignment="1">
      <alignment horizontal="right"/>
    </xf>
    <xf numFmtId="0" fontId="4" fillId="0" borderId="0" xfId="0" applyFont="1" applyFill="1" applyAlignment="1">
      <alignment horizontal="justify" vertical="center"/>
    </xf>
    <xf numFmtId="0" fontId="4" fillId="0" borderId="0" xfId="0" applyFont="1" applyAlignment="1">
      <alignment/>
    </xf>
    <xf numFmtId="0" fontId="4" fillId="0" borderId="0" xfId="0" applyFont="1" applyFill="1" applyBorder="1" applyAlignment="1">
      <alignment horizontal="justify" vertical="center"/>
    </xf>
    <xf numFmtId="0" fontId="4" fillId="0" borderId="0" xfId="0" applyFont="1" applyAlignment="1">
      <alignment horizontal="right" vertical="top" wrapText="1"/>
    </xf>
    <xf numFmtId="0" fontId="35" fillId="0" borderId="0" xfId="0" applyFont="1" applyAlignment="1">
      <alignment horizontal="justify" vertical="top"/>
    </xf>
    <xf numFmtId="3" fontId="4" fillId="0" borderId="30" xfId="0" applyNumberFormat="1" applyFont="1" applyBorder="1" applyAlignment="1">
      <alignment horizontal="right" vertical="top" wrapText="1"/>
    </xf>
    <xf numFmtId="0" fontId="5" fillId="0" borderId="0" xfId="0" applyFont="1" applyFill="1" applyBorder="1" applyAlignment="1">
      <alignment horizontal="right" wrapText="1"/>
    </xf>
    <xf numFmtId="0" fontId="4" fillId="0" borderId="0" xfId="0" applyFont="1" applyFill="1" applyBorder="1" applyAlignment="1">
      <alignment horizontal="justify" vertical="top"/>
    </xf>
    <xf numFmtId="0" fontId="5" fillId="0" borderId="0" xfId="0" applyFont="1" applyFill="1" applyAlignment="1">
      <alignment horizontal="right" vertical="top" wrapText="1"/>
    </xf>
    <xf numFmtId="0" fontId="33" fillId="0" borderId="0" xfId="0" applyFont="1" applyFill="1" applyAlignment="1">
      <alignment horizontal="left" vertical="top" wrapText="1"/>
    </xf>
    <xf numFmtId="0" fontId="5" fillId="0" borderId="0" xfId="0" applyFont="1" applyFill="1" applyBorder="1" applyAlignment="1">
      <alignment horizontal="right" vertical="top" wrapText="1"/>
    </xf>
    <xf numFmtId="0" fontId="5" fillId="0" borderId="0" xfId="0" applyFont="1" applyFill="1" applyBorder="1" applyAlignment="1">
      <alignment horizontal="center" wrapText="1"/>
    </xf>
    <xf numFmtId="0" fontId="5" fillId="0" borderId="13" xfId="0" applyFont="1" applyFill="1" applyBorder="1" applyAlignment="1">
      <alignment horizontal="center" wrapText="1"/>
    </xf>
    <xf numFmtId="0" fontId="4" fillId="0" borderId="0" xfId="0" applyFont="1" applyFill="1" applyAlignment="1">
      <alignment horizontal="justify" vertical="justify" wrapText="1"/>
    </xf>
    <xf numFmtId="0" fontId="28" fillId="0" borderId="0" xfId="0" applyFont="1" applyFill="1" applyAlignment="1">
      <alignment wrapText="1"/>
    </xf>
    <xf numFmtId="0" fontId="4" fillId="0" borderId="0" xfId="0" applyFont="1" applyFill="1" applyAlignment="1" quotePrefix="1">
      <alignment horizontal="justify"/>
    </xf>
    <xf numFmtId="0" fontId="5" fillId="0" borderId="13" xfId="0" applyFont="1" applyFill="1" applyBorder="1" applyAlignment="1">
      <alignment horizontal="justify" vertical="top"/>
    </xf>
    <xf numFmtId="0" fontId="28" fillId="0" borderId="0" xfId="0" applyFont="1" applyFill="1" applyAlignment="1">
      <alignment vertical="top" wrapText="1"/>
    </xf>
    <xf numFmtId="0" fontId="10" fillId="0" borderId="0" xfId="0" applyFont="1" applyFill="1" applyAlignment="1">
      <alignment horizontal="justify" vertical="top" wrapText="1"/>
    </xf>
    <xf numFmtId="41" fontId="4" fillId="0" borderId="19" xfId="0" applyNumberFormat="1" applyFont="1" applyFill="1" applyBorder="1" applyAlignment="1">
      <alignment horizontal="center"/>
    </xf>
    <xf numFmtId="0" fontId="4" fillId="0" borderId="0" xfId="0" applyFont="1" applyFill="1" applyAlignment="1">
      <alignment horizontal="left" vertical="top" wrapText="1"/>
    </xf>
    <xf numFmtId="170" fontId="4" fillId="0" borderId="0" xfId="42" applyNumberFormat="1" applyFont="1" applyFill="1" applyBorder="1" applyAlignment="1">
      <alignment horizontal="right" wrapText="1"/>
    </xf>
    <xf numFmtId="170" fontId="4" fillId="0" borderId="19" xfId="42" applyNumberFormat="1" applyFont="1" applyFill="1" applyBorder="1" applyAlignment="1">
      <alignment horizontal="right" wrapText="1"/>
    </xf>
    <xf numFmtId="170" fontId="4" fillId="0" borderId="0" xfId="42" applyNumberFormat="1" applyFont="1" applyFill="1" applyBorder="1" applyAlignment="1">
      <alignment horizontal="right"/>
    </xf>
    <xf numFmtId="170" fontId="4" fillId="0" borderId="19" xfId="42" applyNumberFormat="1" applyFont="1" applyFill="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6:L54"/>
  <sheetViews>
    <sheetView tabSelected="1" view="pageBreakPreview" zoomScale="75" zoomScaleSheetLayoutView="75" zoomScalePageLayoutView="0" workbookViewId="0" topLeftCell="A1">
      <selection activeCell="F46" sqref="F46"/>
    </sheetView>
  </sheetViews>
  <sheetFormatPr defaultColWidth="9.140625" defaultRowHeight="12.75"/>
  <cols>
    <col min="1" max="5" width="9.140625" style="29" customWidth="1"/>
    <col min="6" max="6" width="12.00390625" style="29" bestFit="1" customWidth="1"/>
    <col min="7" max="7" width="9.140625" style="29" customWidth="1"/>
    <col min="8" max="8" width="15.57421875" style="29" customWidth="1"/>
    <col min="9" max="9" width="9.140625" style="30" customWidth="1"/>
    <col min="10" max="16384" width="9.140625" style="29" customWidth="1"/>
  </cols>
  <sheetData>
    <row r="6" spans="1:9" ht="20.25">
      <c r="A6" s="414" t="s">
        <v>171</v>
      </c>
      <c r="B6" s="414"/>
      <c r="C6" s="414"/>
      <c r="D6" s="414"/>
      <c r="E6" s="414"/>
      <c r="F6" s="414"/>
      <c r="G6" s="414"/>
      <c r="H6" s="414"/>
      <c r="I6" s="414"/>
    </row>
    <row r="7" spans="1:9" ht="12.75">
      <c r="A7" s="415" t="s">
        <v>172</v>
      </c>
      <c r="B7" s="415"/>
      <c r="C7" s="415"/>
      <c r="D7" s="415"/>
      <c r="E7" s="415"/>
      <c r="F7" s="415"/>
      <c r="G7" s="415"/>
      <c r="H7" s="415"/>
      <c r="I7" s="415"/>
    </row>
    <row r="8" spans="1:9" ht="12.75">
      <c r="A8" s="415" t="s">
        <v>92</v>
      </c>
      <c r="B8" s="415"/>
      <c r="C8" s="415"/>
      <c r="D8" s="415"/>
      <c r="E8" s="415"/>
      <c r="F8" s="415"/>
      <c r="G8" s="415"/>
      <c r="H8" s="415"/>
      <c r="I8" s="415"/>
    </row>
    <row r="9" spans="1:8" ht="12.75">
      <c r="A9" s="30"/>
      <c r="B9" s="30"/>
      <c r="C9" s="30"/>
      <c r="D9" s="30"/>
      <c r="E9" s="30"/>
      <c r="F9" s="30"/>
      <c r="G9" s="30"/>
      <c r="H9" s="30"/>
    </row>
    <row r="10" spans="1:8" ht="12.75">
      <c r="A10" s="30"/>
      <c r="B10" s="30"/>
      <c r="C10" s="30"/>
      <c r="D10" s="30"/>
      <c r="E10" s="30"/>
      <c r="F10" s="30"/>
      <c r="G10" s="30"/>
      <c r="H10" s="30"/>
    </row>
    <row r="11" spans="1:8" ht="12.75">
      <c r="A11" s="30"/>
      <c r="B11" s="30"/>
      <c r="C11" s="30"/>
      <c r="D11" s="30"/>
      <c r="E11" s="30"/>
      <c r="F11" s="30"/>
      <c r="G11" s="30"/>
      <c r="H11" s="30"/>
    </row>
    <row r="12" spans="1:8" ht="12.75">
      <c r="A12" s="30"/>
      <c r="B12" s="30"/>
      <c r="C12" s="30"/>
      <c r="D12" s="30"/>
      <c r="E12" s="30"/>
      <c r="F12" s="30"/>
      <c r="G12" s="30"/>
      <c r="H12" s="30"/>
    </row>
    <row r="13" spans="1:8" ht="12.75">
      <c r="A13" s="30"/>
      <c r="B13" s="30"/>
      <c r="C13" s="30"/>
      <c r="D13" s="30"/>
      <c r="E13" s="30"/>
      <c r="F13" s="30"/>
      <c r="G13" s="30"/>
      <c r="H13" s="30"/>
    </row>
    <row r="14" spans="1:8" ht="12.75">
      <c r="A14" s="30"/>
      <c r="B14" s="30"/>
      <c r="C14" s="30"/>
      <c r="D14" s="30"/>
      <c r="E14" s="30"/>
      <c r="F14" s="30"/>
      <c r="G14" s="30"/>
      <c r="H14" s="30"/>
    </row>
    <row r="15" spans="1:8" ht="12.75">
      <c r="A15" s="30"/>
      <c r="B15" s="30"/>
      <c r="C15" s="30"/>
      <c r="D15" s="30"/>
      <c r="E15" s="30"/>
      <c r="F15" s="30"/>
      <c r="G15" s="30"/>
      <c r="H15" s="30"/>
    </row>
    <row r="17" spans="1:9" ht="15.75">
      <c r="A17" s="411" t="s">
        <v>245</v>
      </c>
      <c r="B17" s="411"/>
      <c r="C17" s="411"/>
      <c r="D17" s="411"/>
      <c r="E17" s="411"/>
      <c r="F17" s="411"/>
      <c r="G17" s="411"/>
      <c r="H17" s="411"/>
      <c r="I17" s="411"/>
    </row>
    <row r="19" spans="1:9" ht="15.75">
      <c r="A19" s="410" t="s">
        <v>392</v>
      </c>
      <c r="B19" s="411"/>
      <c r="C19" s="411"/>
      <c r="D19" s="411"/>
      <c r="E19" s="411"/>
      <c r="F19" s="411"/>
      <c r="G19" s="411"/>
      <c r="H19" s="411"/>
      <c r="I19" s="411"/>
    </row>
    <row r="40" spans="1:9" ht="12.75">
      <c r="A40" s="412" t="s">
        <v>246</v>
      </c>
      <c r="B40" s="412"/>
      <c r="C40" s="412"/>
      <c r="D40" s="412"/>
      <c r="E40" s="412"/>
      <c r="F40" s="412"/>
      <c r="G40" s="412"/>
      <c r="H40" s="412"/>
      <c r="I40" s="412"/>
    </row>
    <row r="41" ht="12.75">
      <c r="I41" s="30" t="s">
        <v>247</v>
      </c>
    </row>
    <row r="43" spans="2:9" ht="12.75">
      <c r="B43" s="409" t="s">
        <v>249</v>
      </c>
      <c r="C43" s="409"/>
      <c r="D43" s="409"/>
      <c r="E43" s="409"/>
      <c r="F43" s="409"/>
      <c r="G43" s="409"/>
      <c r="H43" s="409"/>
      <c r="I43" s="30">
        <v>1</v>
      </c>
    </row>
    <row r="45" spans="2:9" ht="12.75">
      <c r="B45" s="29" t="s">
        <v>248</v>
      </c>
      <c r="I45" s="30">
        <v>2</v>
      </c>
    </row>
    <row r="46" spans="1:8" ht="12.75">
      <c r="A46" s="31"/>
      <c r="C46" s="31"/>
      <c r="D46" s="31"/>
      <c r="E46" s="31"/>
      <c r="F46" s="31"/>
      <c r="G46" s="31"/>
      <c r="H46" s="31"/>
    </row>
    <row r="47" spans="2:9" ht="12.75">
      <c r="B47" s="413" t="s">
        <v>250</v>
      </c>
      <c r="C47" s="413"/>
      <c r="D47" s="413"/>
      <c r="E47" s="413"/>
      <c r="F47" s="413"/>
      <c r="G47" s="413"/>
      <c r="H47" s="413"/>
      <c r="I47" s="30">
        <v>3</v>
      </c>
    </row>
    <row r="49" spans="2:12" ht="12.75">
      <c r="B49" s="413" t="s">
        <v>251</v>
      </c>
      <c r="C49" s="413"/>
      <c r="D49" s="413"/>
      <c r="E49" s="413"/>
      <c r="F49" s="413"/>
      <c r="G49" s="413"/>
      <c r="H49" s="413"/>
      <c r="I49" s="32">
        <v>4</v>
      </c>
      <c r="J49" s="33"/>
      <c r="K49" s="33"/>
      <c r="L49" s="33"/>
    </row>
    <row r="51" spans="2:9" ht="12.75" customHeight="1">
      <c r="B51" s="409" t="s">
        <v>252</v>
      </c>
      <c r="C51" s="409"/>
      <c r="D51" s="409"/>
      <c r="E51" s="409"/>
      <c r="F51" s="409"/>
      <c r="G51" s="409"/>
      <c r="H51" s="409"/>
      <c r="I51" s="34" t="s">
        <v>465</v>
      </c>
    </row>
    <row r="53" spans="2:9" ht="12.75">
      <c r="B53" s="407" t="s">
        <v>268</v>
      </c>
      <c r="C53" s="407"/>
      <c r="D53" s="407"/>
      <c r="E53" s="407"/>
      <c r="F53" s="407"/>
      <c r="G53" s="407"/>
      <c r="H53" s="407"/>
      <c r="I53" s="408" t="s">
        <v>466</v>
      </c>
    </row>
    <row r="54" spans="1:9" ht="12.75">
      <c r="A54" s="35"/>
      <c r="B54" s="407"/>
      <c r="C54" s="407"/>
      <c r="D54" s="407"/>
      <c r="E54" s="407"/>
      <c r="F54" s="407"/>
      <c r="G54" s="407"/>
      <c r="H54" s="407"/>
      <c r="I54" s="408"/>
    </row>
  </sheetData>
  <sheetProtection/>
  <mergeCells count="12">
    <mergeCell ref="A6:I6"/>
    <mergeCell ref="A7:I7"/>
    <mergeCell ref="A8:I8"/>
    <mergeCell ref="A17:I17"/>
    <mergeCell ref="B53:H54"/>
    <mergeCell ref="I53:I54"/>
    <mergeCell ref="B51:H51"/>
    <mergeCell ref="A19:I19"/>
    <mergeCell ref="A40:I40"/>
    <mergeCell ref="B43:H43"/>
    <mergeCell ref="B47:H47"/>
    <mergeCell ref="B49:H49"/>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pageSetUpPr fitToPage="1"/>
  </sheetPr>
  <dimension ref="A1:P64"/>
  <sheetViews>
    <sheetView view="pageBreakPreview" zoomScale="75" zoomScaleNormal="85" zoomScaleSheetLayoutView="75" zoomScalePageLayoutView="0" workbookViewId="0" topLeftCell="A7">
      <selection activeCell="A3" sqref="A3"/>
    </sheetView>
  </sheetViews>
  <sheetFormatPr defaultColWidth="9.140625" defaultRowHeight="12.75"/>
  <cols>
    <col min="1" max="2" width="9.140625" style="67" customWidth="1"/>
    <col min="3" max="3" width="41.28125" style="67" customWidth="1"/>
    <col min="4" max="4" width="3.140625" style="118" customWidth="1"/>
    <col min="5" max="5" width="16.140625" style="67" customWidth="1"/>
    <col min="6" max="6" width="3.7109375" style="67" customWidth="1"/>
    <col min="7" max="7" width="16.140625" style="119" customWidth="1"/>
    <col min="8" max="8" width="3.7109375" style="67" customWidth="1"/>
    <col min="9" max="9" width="16.140625" style="67" customWidth="1"/>
    <col min="10" max="10" width="3.7109375" style="67" customWidth="1"/>
    <col min="11" max="11" width="16.00390625" style="119" customWidth="1"/>
    <col min="12" max="13" width="9.140625" style="67" customWidth="1"/>
    <col min="14" max="14" width="13.421875" style="344" bestFit="1" customWidth="1"/>
    <col min="15" max="16" width="9.140625" style="67" customWidth="1"/>
    <col min="17" max="17" width="10.00390625" style="344" bestFit="1" customWidth="1"/>
    <col min="18" max="16384" width="9.140625" style="67" customWidth="1"/>
  </cols>
  <sheetData>
    <row r="1" spans="1:11" ht="15.75">
      <c r="A1" s="419" t="s">
        <v>46</v>
      </c>
      <c r="B1" s="419"/>
      <c r="C1" s="419"/>
      <c r="D1" s="419"/>
      <c r="E1" s="419"/>
      <c r="F1" s="419"/>
      <c r="G1" s="419"/>
      <c r="H1" s="419"/>
      <c r="I1" s="419"/>
      <c r="J1" s="419"/>
      <c r="K1" s="419"/>
    </row>
    <row r="2" spans="1:11" ht="15.75">
      <c r="A2" s="419" t="s">
        <v>92</v>
      </c>
      <c r="B2" s="419"/>
      <c r="C2" s="419"/>
      <c r="D2" s="419"/>
      <c r="E2" s="419"/>
      <c r="F2" s="419"/>
      <c r="G2" s="419"/>
      <c r="H2" s="419"/>
      <c r="I2" s="419"/>
      <c r="J2" s="419"/>
      <c r="K2" s="419"/>
    </row>
    <row r="3" spans="1:11" ht="15.75">
      <c r="A3" s="66"/>
      <c r="B3" s="66"/>
      <c r="C3" s="66"/>
      <c r="D3" s="68"/>
      <c r="E3" s="66"/>
      <c r="F3" s="66"/>
      <c r="G3" s="66"/>
      <c r="H3" s="66"/>
      <c r="I3" s="66"/>
      <c r="J3" s="66"/>
      <c r="K3" s="66"/>
    </row>
    <row r="4" spans="1:11" ht="15.75">
      <c r="A4" s="418" t="s">
        <v>285</v>
      </c>
      <c r="B4" s="418"/>
      <c r="C4" s="418"/>
      <c r="D4" s="418"/>
      <c r="E4" s="418"/>
      <c r="F4" s="418"/>
      <c r="G4" s="418"/>
      <c r="H4" s="418"/>
      <c r="I4" s="418"/>
      <c r="J4" s="418"/>
      <c r="K4" s="418"/>
    </row>
    <row r="5" spans="1:11" ht="15.75">
      <c r="A5" s="418" t="s">
        <v>361</v>
      </c>
      <c r="B5" s="418"/>
      <c r="C5" s="418"/>
      <c r="D5" s="418"/>
      <c r="E5" s="418"/>
      <c r="F5" s="418"/>
      <c r="G5" s="418"/>
      <c r="H5" s="418"/>
      <c r="I5" s="418"/>
      <c r="J5" s="418"/>
      <c r="K5" s="418"/>
    </row>
    <row r="6" spans="1:11" ht="15.75">
      <c r="A6" s="69"/>
      <c r="B6" s="69"/>
      <c r="C6" s="69"/>
      <c r="D6" s="68"/>
      <c r="E6" s="69"/>
      <c r="F6" s="69"/>
      <c r="G6" s="69"/>
      <c r="H6" s="69"/>
      <c r="I6" s="69"/>
      <c r="J6" s="69"/>
      <c r="K6" s="69"/>
    </row>
    <row r="7" spans="1:11" ht="15.75">
      <c r="A7" s="70"/>
      <c r="B7" s="70"/>
      <c r="C7" s="70"/>
      <c r="D7" s="71"/>
      <c r="E7" s="70"/>
      <c r="F7" s="70"/>
      <c r="G7" s="70"/>
      <c r="H7" s="70"/>
      <c r="I7" s="70"/>
      <c r="J7" s="70"/>
      <c r="K7" s="70"/>
    </row>
    <row r="8" spans="1:11" ht="15.75">
      <c r="A8" s="72"/>
      <c r="B8" s="72"/>
      <c r="C8" s="72"/>
      <c r="D8" s="73"/>
      <c r="E8" s="425" t="s">
        <v>286</v>
      </c>
      <c r="F8" s="425"/>
      <c r="G8" s="425"/>
      <c r="H8" s="72"/>
      <c r="I8" s="425" t="s">
        <v>287</v>
      </c>
      <c r="J8" s="426"/>
      <c r="K8" s="426"/>
    </row>
    <row r="9" spans="1:11" ht="15.75" customHeight="1">
      <c r="A9" s="72"/>
      <c r="B9" s="72"/>
      <c r="C9" s="72"/>
      <c r="D9" s="73"/>
      <c r="E9" s="55"/>
      <c r="F9" s="52"/>
      <c r="G9" s="52" t="s">
        <v>290</v>
      </c>
      <c r="H9" s="74"/>
      <c r="I9" s="55"/>
      <c r="J9" s="52"/>
      <c r="K9" s="55"/>
    </row>
    <row r="10" spans="1:11" ht="15.75" customHeight="1">
      <c r="A10" s="72"/>
      <c r="B10" s="72"/>
      <c r="C10" s="72"/>
      <c r="D10" s="73"/>
      <c r="E10" s="75" t="s">
        <v>288</v>
      </c>
      <c r="F10" s="52"/>
      <c r="G10" s="52" t="s">
        <v>291</v>
      </c>
      <c r="H10" s="74"/>
      <c r="I10" s="75" t="s">
        <v>292</v>
      </c>
      <c r="J10" s="52"/>
      <c r="K10" s="52" t="s">
        <v>294</v>
      </c>
    </row>
    <row r="11" spans="1:11" ht="15.75">
      <c r="A11" s="72"/>
      <c r="B11" s="72"/>
      <c r="C11" s="72"/>
      <c r="D11" s="73"/>
      <c r="E11" s="75" t="s">
        <v>289</v>
      </c>
      <c r="F11" s="52"/>
      <c r="G11" s="52" t="s">
        <v>289</v>
      </c>
      <c r="H11" s="52"/>
      <c r="I11" s="75" t="s">
        <v>293</v>
      </c>
      <c r="J11" s="76"/>
      <c r="K11" s="52" t="s">
        <v>293</v>
      </c>
    </row>
    <row r="12" spans="1:11" ht="15.75">
      <c r="A12" s="72"/>
      <c r="B12" s="72"/>
      <c r="C12" s="73"/>
      <c r="D12" s="73"/>
      <c r="E12" s="52" t="s">
        <v>362</v>
      </c>
      <c r="F12" s="76"/>
      <c r="G12" s="52" t="s">
        <v>169</v>
      </c>
      <c r="H12" s="52"/>
      <c r="I12" s="52" t="s">
        <v>362</v>
      </c>
      <c r="J12" s="51"/>
      <c r="K12" s="52" t="s">
        <v>169</v>
      </c>
    </row>
    <row r="13" spans="1:11" ht="15.75">
      <c r="A13" s="72"/>
      <c r="B13" s="72"/>
      <c r="C13" s="73"/>
      <c r="D13" s="73"/>
      <c r="E13" s="75" t="s">
        <v>90</v>
      </c>
      <c r="F13" s="76"/>
      <c r="G13" s="77" t="s">
        <v>90</v>
      </c>
      <c r="H13" s="52"/>
      <c r="I13" s="75" t="s">
        <v>90</v>
      </c>
      <c r="J13" s="76"/>
      <c r="K13" s="75" t="s">
        <v>91</v>
      </c>
    </row>
    <row r="14" spans="1:11" ht="15.75">
      <c r="A14" s="78"/>
      <c r="B14" s="78"/>
      <c r="C14" s="79"/>
      <c r="D14" s="79"/>
      <c r="E14" s="80" t="s">
        <v>38</v>
      </c>
      <c r="F14" s="80"/>
      <c r="G14" s="80" t="s">
        <v>38</v>
      </c>
      <c r="H14" s="81"/>
      <c r="I14" s="80" t="s">
        <v>38</v>
      </c>
      <c r="J14" s="80"/>
      <c r="K14" s="80" t="s">
        <v>38</v>
      </c>
    </row>
    <row r="15" spans="1:11" ht="15.75">
      <c r="A15" s="82"/>
      <c r="B15" s="82"/>
      <c r="C15" s="82"/>
      <c r="D15" s="68"/>
      <c r="E15" s="73"/>
      <c r="F15" s="73"/>
      <c r="G15" s="73"/>
      <c r="H15" s="73"/>
      <c r="I15" s="73"/>
      <c r="J15" s="72"/>
      <c r="K15" s="73"/>
    </row>
    <row r="16" spans="1:16" ht="15.75">
      <c r="A16" s="417" t="s">
        <v>39</v>
      </c>
      <c r="B16" s="417"/>
      <c r="C16" s="417"/>
      <c r="D16" s="73"/>
      <c r="E16" s="4">
        <f>+I16-13190</f>
        <v>5356</v>
      </c>
      <c r="F16" s="83"/>
      <c r="G16" s="4">
        <v>3851</v>
      </c>
      <c r="H16" s="83"/>
      <c r="I16" s="4">
        <v>18546</v>
      </c>
      <c r="J16" s="4"/>
      <c r="K16" s="4">
        <v>15942</v>
      </c>
      <c r="M16" s="343"/>
      <c r="P16" s="343"/>
    </row>
    <row r="17" spans="1:11" ht="15.75">
      <c r="A17" s="72"/>
      <c r="B17" s="72"/>
      <c r="C17" s="72"/>
      <c r="D17" s="73"/>
      <c r="E17" s="4"/>
      <c r="F17" s="83"/>
      <c r="G17" s="4"/>
      <c r="H17" s="83"/>
      <c r="I17" s="4"/>
      <c r="J17" s="4"/>
      <c r="K17" s="4"/>
    </row>
    <row r="18" spans="1:16" ht="15.75">
      <c r="A18" s="416" t="s">
        <v>40</v>
      </c>
      <c r="B18" s="416"/>
      <c r="C18" s="416"/>
      <c r="D18" s="68"/>
      <c r="E18" s="4">
        <f>+I18+11641</f>
        <v>-4835</v>
      </c>
      <c r="F18" s="82"/>
      <c r="G18" s="4">
        <v>-3911</v>
      </c>
      <c r="H18" s="83"/>
      <c r="I18" s="4">
        <v>-16476</v>
      </c>
      <c r="J18" s="4"/>
      <c r="K18" s="4">
        <v>-14472</v>
      </c>
      <c r="M18" s="343"/>
      <c r="P18" s="343"/>
    </row>
    <row r="19" spans="1:11" ht="15.75">
      <c r="A19" s="82"/>
      <c r="B19" s="82"/>
      <c r="C19" s="82"/>
      <c r="D19" s="68"/>
      <c r="E19" s="4"/>
      <c r="F19" s="82"/>
      <c r="G19" s="4"/>
      <c r="H19" s="83"/>
      <c r="I19" s="4"/>
      <c r="J19" s="4"/>
      <c r="K19" s="4"/>
    </row>
    <row r="20" spans="1:16" ht="15.75">
      <c r="A20" s="416" t="s">
        <v>86</v>
      </c>
      <c r="B20" s="416"/>
      <c r="C20" s="417"/>
      <c r="D20" s="73"/>
      <c r="E20" s="84">
        <f>+I20-227</f>
        <v>5</v>
      </c>
      <c r="F20" s="82"/>
      <c r="G20" s="84">
        <v>98</v>
      </c>
      <c r="H20" s="83"/>
      <c r="I20" s="85">
        <v>232</v>
      </c>
      <c r="J20" s="4"/>
      <c r="K20" s="84">
        <v>181</v>
      </c>
      <c r="M20" s="343"/>
      <c r="P20" s="343"/>
    </row>
    <row r="21" spans="1:11" ht="15.75">
      <c r="A21" s="82"/>
      <c r="B21" s="82"/>
      <c r="C21" s="82"/>
      <c r="D21" s="68"/>
      <c r="E21" s="86"/>
      <c r="F21" s="82"/>
      <c r="G21" s="86"/>
      <c r="H21" s="83"/>
      <c r="I21" s="86"/>
      <c r="J21" s="4"/>
      <c r="K21" s="86"/>
    </row>
    <row r="22" spans="1:16" ht="15.75">
      <c r="A22" s="418" t="s">
        <v>326</v>
      </c>
      <c r="B22" s="418"/>
      <c r="C22" s="418"/>
      <c r="D22" s="68"/>
      <c r="E22" s="4">
        <f>SUM(E16:E20)</f>
        <v>526</v>
      </c>
      <c r="F22" s="87"/>
      <c r="G22" s="4">
        <f>SUM(G16:G20)</f>
        <v>38</v>
      </c>
      <c r="H22" s="83"/>
      <c r="I22" s="4">
        <f>SUM(I16:I20)</f>
        <v>2302</v>
      </c>
      <c r="J22" s="4"/>
      <c r="K22" s="4">
        <f>SUM(K16:K20)</f>
        <v>1651</v>
      </c>
      <c r="M22" s="343"/>
      <c r="P22" s="343"/>
    </row>
    <row r="23" spans="1:11" ht="15.75">
      <c r="A23" s="88"/>
      <c r="B23" s="82"/>
      <c r="C23" s="82"/>
      <c r="D23" s="68"/>
      <c r="E23" s="4"/>
      <c r="F23" s="82"/>
      <c r="G23" s="4"/>
      <c r="H23" s="83"/>
      <c r="I23" s="4"/>
      <c r="J23" s="4"/>
      <c r="K23" s="4"/>
    </row>
    <row r="24" spans="1:16" ht="15.75">
      <c r="A24" s="416" t="s">
        <v>41</v>
      </c>
      <c r="B24" s="416"/>
      <c r="C24" s="416"/>
      <c r="D24" s="68"/>
      <c r="E24" s="4">
        <f>+I24-182</f>
        <v>73</v>
      </c>
      <c r="F24" s="82"/>
      <c r="G24" s="4">
        <v>49</v>
      </c>
      <c r="H24" s="83"/>
      <c r="I24" s="4">
        <v>255</v>
      </c>
      <c r="J24" s="4"/>
      <c r="K24" s="4">
        <v>225</v>
      </c>
      <c r="M24" s="343"/>
      <c r="P24" s="343"/>
    </row>
    <row r="25" spans="1:11" ht="15.75">
      <c r="A25" s="82"/>
      <c r="B25" s="82"/>
      <c r="C25" s="82"/>
      <c r="D25" s="68"/>
      <c r="E25" s="4"/>
      <c r="F25" s="82"/>
      <c r="G25" s="4"/>
      <c r="H25" s="83"/>
      <c r="I25" s="4"/>
      <c r="J25" s="4"/>
      <c r="K25" s="4"/>
    </row>
    <row r="26" spans="1:16" ht="15.75" customHeight="1">
      <c r="A26" s="416" t="s">
        <v>42</v>
      </c>
      <c r="B26" s="416"/>
      <c r="C26" s="416"/>
      <c r="D26" s="68"/>
      <c r="E26" s="4">
        <f>+I26+17</f>
        <v>-6</v>
      </c>
      <c r="F26" s="72"/>
      <c r="G26" s="4">
        <v>-3</v>
      </c>
      <c r="H26" s="83"/>
      <c r="I26" s="4">
        <v>-23</v>
      </c>
      <c r="J26" s="4"/>
      <c r="K26" s="4">
        <v>-32</v>
      </c>
      <c r="M26" s="343"/>
      <c r="P26" s="343"/>
    </row>
    <row r="27" spans="1:11" ht="15.75">
      <c r="A27" s="82"/>
      <c r="B27" s="82"/>
      <c r="C27" s="82"/>
      <c r="D27" s="68"/>
      <c r="E27" s="85"/>
      <c r="F27" s="72"/>
      <c r="G27" s="85"/>
      <c r="H27" s="83"/>
      <c r="I27" s="85"/>
      <c r="J27" s="4"/>
      <c r="K27" s="85"/>
    </row>
    <row r="28" spans="1:16" ht="15.75">
      <c r="A28" s="82"/>
      <c r="B28" s="82"/>
      <c r="C28" s="82"/>
      <c r="D28" s="68"/>
      <c r="E28" s="4"/>
      <c r="F28" s="82"/>
      <c r="G28" s="4"/>
      <c r="H28" s="83"/>
      <c r="I28" s="4"/>
      <c r="J28" s="4"/>
      <c r="K28" s="4"/>
      <c r="M28" s="343"/>
      <c r="P28" s="343"/>
    </row>
    <row r="29" spans="1:16" ht="15.75">
      <c r="A29" s="418" t="s">
        <v>43</v>
      </c>
      <c r="B29" s="418"/>
      <c r="C29" s="418"/>
      <c r="D29" s="68"/>
      <c r="E29" s="4">
        <f>SUM(E22:E26)</f>
        <v>593</v>
      </c>
      <c r="F29" s="87"/>
      <c r="G29" s="4">
        <f>SUM(G21:G28)</f>
        <v>84</v>
      </c>
      <c r="H29" s="83"/>
      <c r="I29" s="4">
        <f>SUM(I22:I26)</f>
        <v>2534</v>
      </c>
      <c r="J29" s="4"/>
      <c r="K29" s="4">
        <f>SUM(K21:K28)</f>
        <v>1844</v>
      </c>
      <c r="M29" s="343"/>
      <c r="P29" s="343"/>
    </row>
    <row r="30" spans="1:11" ht="15.75">
      <c r="A30" s="88"/>
      <c r="B30" s="82"/>
      <c r="C30" s="82"/>
      <c r="D30" s="68"/>
      <c r="E30" s="4"/>
      <c r="F30" s="82"/>
      <c r="G30" s="4"/>
      <c r="H30" s="83"/>
      <c r="I30" s="4"/>
      <c r="J30" s="4"/>
      <c r="K30" s="4"/>
    </row>
    <row r="31" spans="1:16" ht="15.75">
      <c r="A31" s="416" t="s">
        <v>44</v>
      </c>
      <c r="B31" s="416"/>
      <c r="C31" s="417"/>
      <c r="D31" s="73"/>
      <c r="E31" s="85">
        <f>+I31+734</f>
        <v>-332</v>
      </c>
      <c r="F31" s="82"/>
      <c r="G31" s="85">
        <v>-286</v>
      </c>
      <c r="H31" s="83"/>
      <c r="I31" s="85">
        <v>-1066</v>
      </c>
      <c r="J31" s="4"/>
      <c r="K31" s="85">
        <v>-826</v>
      </c>
      <c r="M31" s="343"/>
      <c r="P31" s="343"/>
    </row>
    <row r="32" spans="1:11" ht="15.75">
      <c r="A32" s="64"/>
      <c r="B32" s="64"/>
      <c r="C32" s="65"/>
      <c r="D32" s="73"/>
      <c r="E32" s="4"/>
      <c r="F32" s="82"/>
      <c r="G32" s="4"/>
      <c r="H32" s="83"/>
      <c r="I32" s="4"/>
      <c r="J32" s="4"/>
      <c r="K32" s="4"/>
    </row>
    <row r="33" spans="1:16" ht="15.75">
      <c r="A33" s="416" t="s">
        <v>295</v>
      </c>
      <c r="B33" s="416"/>
      <c r="C33" s="416"/>
      <c r="D33" s="68"/>
      <c r="E33" s="4">
        <f>SUM(E28:E31)</f>
        <v>261</v>
      </c>
      <c r="F33" s="82"/>
      <c r="G33" s="4">
        <f>SUM(G28:G31)</f>
        <v>-202</v>
      </c>
      <c r="H33" s="83"/>
      <c r="I33" s="4">
        <f>SUM(I28:I31)</f>
        <v>1468</v>
      </c>
      <c r="J33" s="4"/>
      <c r="K33" s="4">
        <f>SUM(K28:K31)</f>
        <v>1018</v>
      </c>
      <c r="M33" s="343"/>
      <c r="P33" s="343"/>
    </row>
    <row r="34" spans="1:11" ht="15.75">
      <c r="A34" s="64"/>
      <c r="B34" s="64"/>
      <c r="C34" s="65"/>
      <c r="D34" s="73"/>
      <c r="E34" s="4"/>
      <c r="F34" s="82"/>
      <c r="G34" s="4"/>
      <c r="H34" s="83"/>
      <c r="I34" s="4"/>
      <c r="J34" s="4"/>
      <c r="K34" s="4"/>
    </row>
    <row r="35" spans="1:11" ht="15.75" customHeight="1">
      <c r="A35" s="421" t="s">
        <v>298</v>
      </c>
      <c r="B35" s="421"/>
      <c r="C35" s="421"/>
      <c r="D35" s="89"/>
      <c r="E35" s="21" t="s">
        <v>151</v>
      </c>
      <c r="F35" s="82"/>
      <c r="G35" s="21" t="s">
        <v>151</v>
      </c>
      <c r="H35" s="83"/>
      <c r="I35" s="21" t="s">
        <v>151</v>
      </c>
      <c r="J35" s="4"/>
      <c r="K35" s="21" t="s">
        <v>151</v>
      </c>
    </row>
    <row r="36" spans="1:11" ht="15.75">
      <c r="A36" s="82"/>
      <c r="B36" s="82"/>
      <c r="C36" s="82"/>
      <c r="D36" s="68"/>
      <c r="E36" s="85"/>
      <c r="F36" s="72"/>
      <c r="G36" s="85"/>
      <c r="H36" s="83"/>
      <c r="I36" s="85"/>
      <c r="J36" s="4"/>
      <c r="K36" s="85"/>
    </row>
    <row r="37" spans="1:11" ht="15.75" customHeight="1" thickBot="1">
      <c r="A37" s="418" t="s">
        <v>258</v>
      </c>
      <c r="B37" s="418"/>
      <c r="C37" s="423"/>
      <c r="D37" s="73"/>
      <c r="E37" s="90">
        <f>SUM(E29:E31)</f>
        <v>261</v>
      </c>
      <c r="F37" s="4"/>
      <c r="G37" s="90">
        <f>SUM(G29:G31)</f>
        <v>-202</v>
      </c>
      <c r="H37" s="4"/>
      <c r="I37" s="90">
        <f>SUM(I29:I31)</f>
        <v>1468</v>
      </c>
      <c r="J37" s="4"/>
      <c r="K37" s="90">
        <f>SUM(K29:K31)</f>
        <v>1018</v>
      </c>
    </row>
    <row r="38" spans="1:11" ht="16.5" thickTop="1">
      <c r="A38" s="91"/>
      <c r="B38" s="91"/>
      <c r="C38" s="91"/>
      <c r="D38" s="68"/>
      <c r="E38" s="92"/>
      <c r="F38" s="83"/>
      <c r="G38" s="92"/>
      <c r="H38" s="83"/>
      <c r="I38" s="92"/>
      <c r="J38" s="83"/>
      <c r="K38" s="92"/>
    </row>
    <row r="39" spans="1:11" ht="15.75">
      <c r="A39" s="91"/>
      <c r="B39" s="91"/>
      <c r="C39" s="91"/>
      <c r="D39" s="68"/>
      <c r="E39" s="92"/>
      <c r="F39" s="83"/>
      <c r="G39" s="92"/>
      <c r="H39" s="83"/>
      <c r="I39" s="92"/>
      <c r="J39" s="83"/>
      <c r="K39" s="92"/>
    </row>
    <row r="40" spans="1:11" ht="15.75" customHeight="1">
      <c r="A40" s="422" t="s">
        <v>296</v>
      </c>
      <c r="B40" s="422"/>
      <c r="C40" s="422"/>
      <c r="D40" s="93"/>
      <c r="E40" s="94"/>
      <c r="F40" s="94"/>
      <c r="G40" s="94"/>
      <c r="H40" s="95"/>
      <c r="I40" s="96"/>
      <c r="J40" s="95"/>
      <c r="K40" s="96"/>
    </row>
    <row r="41" spans="1:11" ht="15.75">
      <c r="A41" s="94"/>
      <c r="B41" s="97"/>
      <c r="C41" s="97"/>
      <c r="D41" s="98"/>
      <c r="E41" s="96"/>
      <c r="F41" s="99"/>
      <c r="G41" s="96"/>
      <c r="H41" s="95"/>
      <c r="I41" s="96"/>
      <c r="J41" s="95"/>
      <c r="K41" s="96"/>
    </row>
    <row r="42" spans="1:12" ht="15.75">
      <c r="A42" s="420" t="s">
        <v>269</v>
      </c>
      <c r="B42" s="420"/>
      <c r="C42" s="420"/>
      <c r="D42" s="98"/>
      <c r="E42" s="100">
        <v>263</v>
      </c>
      <c r="F42" s="101"/>
      <c r="G42" s="100">
        <v>-186</v>
      </c>
      <c r="H42" s="95"/>
      <c r="I42" s="100">
        <v>1415</v>
      </c>
      <c r="J42" s="95"/>
      <c r="K42" s="100">
        <v>1069</v>
      </c>
      <c r="L42" s="102"/>
    </row>
    <row r="43" spans="1:11" ht="15.75">
      <c r="A43" s="97"/>
      <c r="B43" s="82"/>
      <c r="C43" s="97"/>
      <c r="D43" s="98"/>
      <c r="E43" s="100"/>
      <c r="F43" s="101"/>
      <c r="G43" s="100"/>
      <c r="H43" s="95"/>
      <c r="I43" s="100"/>
      <c r="J43" s="95"/>
      <c r="K43" s="100"/>
    </row>
    <row r="44" spans="1:11" ht="15.75">
      <c r="A44" s="389" t="s">
        <v>253</v>
      </c>
      <c r="B44" s="389"/>
      <c r="C44" s="420"/>
      <c r="D44" s="98"/>
      <c r="E44" s="103">
        <v>-2</v>
      </c>
      <c r="F44" s="82"/>
      <c r="G44" s="103">
        <v>-16</v>
      </c>
      <c r="H44" s="83"/>
      <c r="I44" s="103">
        <v>53</v>
      </c>
      <c r="J44" s="4"/>
      <c r="K44" s="103">
        <v>-51</v>
      </c>
    </row>
    <row r="45" spans="1:11" ht="15.75">
      <c r="A45" s="104"/>
      <c r="B45" s="82"/>
      <c r="C45" s="104"/>
      <c r="D45" s="105"/>
      <c r="E45" s="86"/>
      <c r="F45" s="72"/>
      <c r="G45" s="86"/>
      <c r="H45" s="83"/>
      <c r="I45" s="86"/>
      <c r="J45" s="4"/>
      <c r="K45" s="86"/>
    </row>
    <row r="46" spans="1:11" ht="16.5" thickBot="1">
      <c r="A46" s="106"/>
      <c r="B46" s="104"/>
      <c r="C46" s="104"/>
      <c r="D46" s="105"/>
      <c r="E46" s="107">
        <f>SUM(E42:E44)</f>
        <v>261</v>
      </c>
      <c r="F46" s="108"/>
      <c r="G46" s="107">
        <f>SUM(G42:G45)</f>
        <v>-202</v>
      </c>
      <c r="H46" s="83"/>
      <c r="I46" s="107">
        <f>SUM(I42:I44)</f>
        <v>1468</v>
      </c>
      <c r="J46" s="4"/>
      <c r="K46" s="107">
        <f>SUM(K42:K45)</f>
        <v>1018</v>
      </c>
    </row>
    <row r="47" spans="1:11" ht="16.5" thickTop="1">
      <c r="A47" s="91"/>
      <c r="B47" s="91"/>
      <c r="C47" s="91"/>
      <c r="D47" s="68"/>
      <c r="E47" s="83"/>
      <c r="F47" s="83"/>
      <c r="G47" s="83"/>
      <c r="H47" s="83"/>
      <c r="I47" s="108"/>
      <c r="J47" s="108"/>
      <c r="K47" s="108"/>
    </row>
    <row r="48" spans="1:11" ht="15.75">
      <c r="A48" s="91"/>
      <c r="B48" s="91"/>
      <c r="C48" s="91"/>
      <c r="D48" s="68"/>
      <c r="E48" s="83"/>
      <c r="F48" s="83"/>
      <c r="G48" s="109"/>
      <c r="H48" s="83"/>
      <c r="I48" s="108"/>
      <c r="J48" s="108"/>
      <c r="K48" s="108"/>
    </row>
    <row r="49" spans="1:11" ht="15.75">
      <c r="A49" s="82"/>
      <c r="B49" s="82"/>
      <c r="C49" s="82"/>
      <c r="D49" s="68"/>
      <c r="E49" s="72"/>
      <c r="F49" s="72"/>
      <c r="G49" s="72"/>
      <c r="H49" s="72"/>
      <c r="I49" s="72"/>
      <c r="J49" s="72"/>
      <c r="K49" s="72"/>
    </row>
    <row r="50" spans="1:11" ht="15.75">
      <c r="A50" s="416" t="s">
        <v>85</v>
      </c>
      <c r="B50" s="416"/>
      <c r="C50" s="416"/>
      <c r="D50" s="68"/>
      <c r="E50" s="83">
        <v>252000</v>
      </c>
      <c r="F50" s="83"/>
      <c r="G50" s="83">
        <v>252000</v>
      </c>
      <c r="H50" s="83"/>
      <c r="I50" s="110">
        <v>252000</v>
      </c>
      <c r="J50" s="83"/>
      <c r="K50" s="110">
        <v>252000</v>
      </c>
    </row>
    <row r="51" spans="1:11" ht="15.75">
      <c r="A51" s="91"/>
      <c r="B51" s="91"/>
      <c r="C51" s="91"/>
      <c r="D51" s="68"/>
      <c r="E51" s="83"/>
      <c r="F51" s="83"/>
      <c r="G51" s="83"/>
      <c r="H51" s="83"/>
      <c r="I51" s="110"/>
      <c r="J51" s="83"/>
      <c r="K51" s="110"/>
    </row>
    <row r="52" spans="1:11" ht="15.75">
      <c r="A52" s="416" t="s">
        <v>71</v>
      </c>
      <c r="B52" s="416"/>
      <c r="C52" s="416"/>
      <c r="D52" s="68"/>
      <c r="E52" s="83">
        <v>252000</v>
      </c>
      <c r="F52" s="83"/>
      <c r="G52" s="83">
        <v>252000</v>
      </c>
      <c r="H52" s="83"/>
      <c r="I52" s="110">
        <v>252000</v>
      </c>
      <c r="J52" s="83"/>
      <c r="K52" s="110">
        <v>252000</v>
      </c>
    </row>
    <row r="53" spans="1:11" ht="15.75">
      <c r="A53" s="82"/>
      <c r="B53" s="82"/>
      <c r="C53" s="82"/>
      <c r="D53" s="68"/>
      <c r="E53" s="72"/>
      <c r="F53" s="72"/>
      <c r="G53" s="72"/>
      <c r="H53" s="72"/>
      <c r="I53" s="110"/>
      <c r="J53" s="72"/>
      <c r="K53" s="110"/>
    </row>
    <row r="54" spans="1:11" ht="15.75">
      <c r="A54" s="390" t="s">
        <v>297</v>
      </c>
      <c r="B54" s="390"/>
      <c r="C54" s="390"/>
      <c r="D54" s="68"/>
      <c r="E54" s="72"/>
      <c r="F54" s="72"/>
      <c r="G54" s="72"/>
      <c r="H54" s="72"/>
      <c r="I54" s="110"/>
      <c r="J54" s="72"/>
      <c r="K54" s="110"/>
    </row>
    <row r="55" spans="1:11" ht="15.75">
      <c r="A55" s="390"/>
      <c r="B55" s="390"/>
      <c r="C55" s="390"/>
      <c r="D55" s="68"/>
      <c r="E55" s="44"/>
      <c r="F55" s="72"/>
      <c r="G55" s="44"/>
      <c r="H55" s="72"/>
      <c r="I55" s="44"/>
      <c r="J55" s="72"/>
      <c r="K55" s="44"/>
    </row>
    <row r="56" spans="1:11" ht="15.75">
      <c r="A56" s="82"/>
      <c r="B56" s="82"/>
      <c r="C56" s="82"/>
      <c r="D56" s="68"/>
      <c r="E56" s="72"/>
      <c r="F56" s="72"/>
      <c r="G56" s="72"/>
      <c r="H56" s="72"/>
      <c r="I56" s="110"/>
      <c r="J56" s="72"/>
      <c r="K56" s="110"/>
    </row>
    <row r="57" spans="1:11" ht="16.5" thickBot="1">
      <c r="A57" s="416" t="s">
        <v>265</v>
      </c>
      <c r="B57" s="416"/>
      <c r="C57" s="416"/>
      <c r="D57" s="68"/>
      <c r="E57" s="42">
        <f>E42/E50*100</f>
        <v>0.10436507936507937</v>
      </c>
      <c r="F57" s="5"/>
      <c r="G57" s="42">
        <f>G42/G50*100</f>
        <v>-0.07380952380952381</v>
      </c>
      <c r="H57" s="5"/>
      <c r="I57" s="42">
        <f>I42/I50*100</f>
        <v>0.5615079365079365</v>
      </c>
      <c r="J57" s="5"/>
      <c r="K57" s="42">
        <f>K42/K50*100</f>
        <v>0.42420634920634925</v>
      </c>
    </row>
    <row r="58" spans="1:11" ht="16.5" thickTop="1">
      <c r="A58" s="111"/>
      <c r="B58" s="111"/>
      <c r="C58" s="82"/>
      <c r="D58" s="68"/>
      <c r="E58" s="5"/>
      <c r="F58" s="5"/>
      <c r="G58" s="5"/>
      <c r="H58" s="112"/>
      <c r="I58" s="5"/>
      <c r="J58" s="5"/>
      <c r="K58" s="5"/>
    </row>
    <row r="59" spans="1:11" ht="16.5" customHeight="1" thickBot="1">
      <c r="A59" s="416" t="s">
        <v>266</v>
      </c>
      <c r="B59" s="416"/>
      <c r="C59" s="416"/>
      <c r="D59" s="68"/>
      <c r="E59" s="113" t="s">
        <v>45</v>
      </c>
      <c r="F59" s="5"/>
      <c r="G59" s="113" t="s">
        <v>45</v>
      </c>
      <c r="H59" s="5"/>
      <c r="I59" s="113" t="s">
        <v>45</v>
      </c>
      <c r="J59" s="114"/>
      <c r="K59" s="113" t="s">
        <v>45</v>
      </c>
    </row>
    <row r="60" spans="1:11" ht="16.5" thickTop="1">
      <c r="A60" s="82"/>
      <c r="B60" s="82"/>
      <c r="C60" s="82"/>
      <c r="D60" s="68"/>
      <c r="E60" s="74"/>
      <c r="F60" s="72"/>
      <c r="G60" s="115"/>
      <c r="H60" s="72"/>
      <c r="I60" s="74"/>
      <c r="J60" s="72"/>
      <c r="K60" s="74"/>
    </row>
    <row r="61" spans="1:11" ht="15.75">
      <c r="A61" s="82"/>
      <c r="B61" s="82"/>
      <c r="C61" s="82"/>
      <c r="D61" s="68"/>
      <c r="E61" s="74"/>
      <c r="F61" s="72"/>
      <c r="G61" s="72"/>
      <c r="H61" s="72"/>
      <c r="I61" s="74"/>
      <c r="J61" s="72"/>
      <c r="K61" s="72"/>
    </row>
    <row r="62" spans="1:11" ht="15.75" customHeight="1">
      <c r="A62" s="424" t="s">
        <v>417</v>
      </c>
      <c r="B62" s="424"/>
      <c r="C62" s="424"/>
      <c r="D62" s="424"/>
      <c r="E62" s="424"/>
      <c r="F62" s="424"/>
      <c r="G62" s="424"/>
      <c r="H62" s="424"/>
      <c r="I62" s="424"/>
      <c r="J62" s="424"/>
      <c r="K62" s="424"/>
    </row>
    <row r="63" spans="1:11" ht="15" customHeight="1">
      <c r="A63" s="424"/>
      <c r="B63" s="424"/>
      <c r="C63" s="424"/>
      <c r="D63" s="424"/>
      <c r="E63" s="424"/>
      <c r="F63" s="424"/>
      <c r="G63" s="424"/>
      <c r="H63" s="424"/>
      <c r="I63" s="424"/>
      <c r="J63" s="424"/>
      <c r="K63" s="424"/>
    </row>
    <row r="64" spans="1:11" ht="15" customHeight="1">
      <c r="A64" s="116"/>
      <c r="B64" s="116"/>
      <c r="C64" s="116"/>
      <c r="D64" s="117"/>
      <c r="E64" s="116"/>
      <c r="F64" s="116"/>
      <c r="G64" s="116"/>
      <c r="H64" s="116"/>
      <c r="I64" s="116"/>
      <c r="J64" s="116"/>
      <c r="K64" s="116"/>
    </row>
  </sheetData>
  <sheetProtection/>
  <mergeCells count="26">
    <mergeCell ref="A62:K63"/>
    <mergeCell ref="E8:G8"/>
    <mergeCell ref="I8:K8"/>
    <mergeCell ref="A59:C59"/>
    <mergeCell ref="A44:C44"/>
    <mergeCell ref="A50:C50"/>
    <mergeCell ref="A20:C20"/>
    <mergeCell ref="A52:C52"/>
    <mergeCell ref="A57:C57"/>
    <mergeCell ref="A54:C55"/>
    <mergeCell ref="A31:C31"/>
    <mergeCell ref="A22:C22"/>
    <mergeCell ref="A37:C37"/>
    <mergeCell ref="A26:C26"/>
    <mergeCell ref="A29:C29"/>
    <mergeCell ref="A24:C24"/>
    <mergeCell ref="A42:C42"/>
    <mergeCell ref="A35:C35"/>
    <mergeCell ref="A33:C33"/>
    <mergeCell ref="A40:C40"/>
    <mergeCell ref="A18:C18"/>
    <mergeCell ref="A16:C16"/>
    <mergeCell ref="A5:K5"/>
    <mergeCell ref="A1:K1"/>
    <mergeCell ref="A2:K2"/>
    <mergeCell ref="A4:K4"/>
  </mergeCells>
  <printOptions horizontalCentered="1"/>
  <pageMargins left="0" right="0" top="0.78740157480315" bottom="0" header="0" footer="0"/>
  <pageSetup fitToHeight="1" fitToWidth="1" horizontalDpi="600" verticalDpi="600" orientation="portrait" paperSize="9" scale="74" r:id="rId1"/>
  <headerFooter alignWithMargins="0">
    <oddFooter>&amp;R&amp;"Times New Roman,Regular"&amp;12Page 1</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view="pageBreakPreview" zoomScale="75" zoomScaleNormal="80" zoomScaleSheetLayoutView="75" zoomScalePageLayoutView="0" workbookViewId="0" topLeftCell="A1">
      <selection activeCell="F39" sqref="F39"/>
    </sheetView>
  </sheetViews>
  <sheetFormatPr defaultColWidth="9.140625" defaultRowHeight="12.75"/>
  <cols>
    <col min="1" max="1" width="7.140625" style="67" customWidth="1"/>
    <col min="2" max="3" width="9.140625" style="67" customWidth="1"/>
    <col min="4" max="4" width="29.7109375" style="67" customWidth="1"/>
    <col min="5" max="5" width="8.28125" style="118" customWidth="1"/>
    <col min="6" max="6" width="20.28125" style="158" customWidth="1"/>
    <col min="7" max="7" width="7.421875" style="67" customWidth="1"/>
    <col min="8" max="8" width="19.421875" style="175" customWidth="1"/>
    <col min="9" max="9" width="9.140625" style="124" customWidth="1"/>
    <col min="10" max="10" width="10.00390625" style="67" bestFit="1" customWidth="1"/>
    <col min="11" max="16384" width="9.140625" style="67" customWidth="1"/>
  </cols>
  <sheetData>
    <row r="1" spans="1:8" ht="15.75">
      <c r="A1" s="418" t="s">
        <v>46</v>
      </c>
      <c r="B1" s="418"/>
      <c r="C1" s="418"/>
      <c r="D1" s="418"/>
      <c r="E1" s="418"/>
      <c r="F1" s="418"/>
      <c r="G1" s="418"/>
      <c r="H1" s="418"/>
    </row>
    <row r="2" spans="1:8" ht="15.75">
      <c r="A2" s="418" t="s">
        <v>92</v>
      </c>
      <c r="B2" s="418"/>
      <c r="C2" s="418"/>
      <c r="D2" s="418"/>
      <c r="E2" s="418"/>
      <c r="F2" s="418"/>
      <c r="G2" s="418"/>
      <c r="H2" s="418"/>
    </row>
    <row r="3" spans="1:8" ht="15.75">
      <c r="A3" s="66"/>
      <c r="B3" s="120"/>
      <c r="C3" s="120"/>
      <c r="D3" s="120"/>
      <c r="E3" s="68"/>
      <c r="F3" s="125"/>
      <c r="G3" s="120"/>
      <c r="H3" s="68"/>
    </row>
    <row r="4" spans="1:8" ht="15.75">
      <c r="A4" s="418" t="s">
        <v>239</v>
      </c>
      <c r="B4" s="418"/>
      <c r="C4" s="418"/>
      <c r="D4" s="418"/>
      <c r="E4" s="418"/>
      <c r="F4" s="418"/>
      <c r="G4" s="418"/>
      <c r="H4" s="418"/>
    </row>
    <row r="5" spans="1:8" ht="15.75">
      <c r="A5" s="418" t="s">
        <v>363</v>
      </c>
      <c r="B5" s="418"/>
      <c r="C5" s="418"/>
      <c r="D5" s="418"/>
      <c r="E5" s="418"/>
      <c r="F5" s="418"/>
      <c r="G5" s="418"/>
      <c r="H5" s="418"/>
    </row>
    <row r="6" spans="1:8" ht="15.75">
      <c r="A6" s="126"/>
      <c r="B6" s="126"/>
      <c r="C6" s="126"/>
      <c r="D6" s="126"/>
      <c r="E6" s="79"/>
      <c r="F6" s="130"/>
      <c r="G6" s="126"/>
      <c r="H6" s="131"/>
    </row>
    <row r="7" spans="1:8" ht="15.75">
      <c r="A7" s="132"/>
      <c r="B7" s="132"/>
      <c r="C7" s="132"/>
      <c r="D7" s="132"/>
      <c r="E7" s="73"/>
      <c r="F7" s="133"/>
      <c r="G7" s="132"/>
      <c r="H7" s="44"/>
    </row>
    <row r="8" spans="1:8" ht="15.75" customHeight="1">
      <c r="A8" s="132"/>
      <c r="B8" s="132"/>
      <c r="C8" s="132"/>
      <c r="D8" s="132"/>
      <c r="E8" s="73"/>
      <c r="F8" s="134" t="s">
        <v>304</v>
      </c>
      <c r="G8" s="132"/>
      <c r="H8" s="52" t="s">
        <v>301</v>
      </c>
    </row>
    <row r="9" spans="1:8" ht="15.75">
      <c r="A9" s="132"/>
      <c r="B9" s="132"/>
      <c r="C9" s="132"/>
      <c r="D9" s="132"/>
      <c r="E9" s="73"/>
      <c r="F9" s="135" t="s">
        <v>299</v>
      </c>
      <c r="G9" s="132"/>
      <c r="H9" s="52" t="s">
        <v>302</v>
      </c>
    </row>
    <row r="10" spans="1:8" ht="15.75">
      <c r="A10" s="72"/>
      <c r="B10" s="72"/>
      <c r="C10" s="72"/>
      <c r="D10" s="72"/>
      <c r="E10" s="73"/>
      <c r="F10" s="135" t="s">
        <v>300</v>
      </c>
      <c r="G10" s="122"/>
      <c r="H10" s="52" t="s">
        <v>303</v>
      </c>
    </row>
    <row r="11" spans="1:8" ht="15.75">
      <c r="A11" s="72"/>
      <c r="B11" s="72"/>
      <c r="C11" s="72"/>
      <c r="D11" s="72"/>
      <c r="E11" s="73"/>
      <c r="F11" s="135" t="s">
        <v>362</v>
      </c>
      <c r="G11" s="122"/>
      <c r="H11" s="52" t="s">
        <v>169</v>
      </c>
    </row>
    <row r="12" spans="1:8" ht="15.75">
      <c r="A12" s="72"/>
      <c r="B12" s="72"/>
      <c r="C12" s="72"/>
      <c r="D12" s="72"/>
      <c r="E12" s="73"/>
      <c r="F12" s="136" t="s">
        <v>90</v>
      </c>
      <c r="G12" s="73"/>
      <c r="H12" s="137" t="s">
        <v>91</v>
      </c>
    </row>
    <row r="13" spans="1:8" ht="15.75">
      <c r="A13" s="78"/>
      <c r="B13" s="78"/>
      <c r="C13" s="78"/>
      <c r="D13" s="78"/>
      <c r="E13" s="79"/>
      <c r="F13" s="138" t="s">
        <v>38</v>
      </c>
      <c r="G13" s="79"/>
      <c r="H13" s="80" t="s">
        <v>38</v>
      </c>
    </row>
    <row r="14" spans="1:8" ht="15.75">
      <c r="A14" s="72"/>
      <c r="B14" s="72"/>
      <c r="C14" s="72"/>
      <c r="D14" s="72"/>
      <c r="E14" s="73"/>
      <c r="F14" s="139"/>
      <c r="G14" s="140"/>
      <c r="H14" s="141"/>
    </row>
    <row r="15" spans="1:8" ht="15.75">
      <c r="A15" s="393" t="s">
        <v>229</v>
      </c>
      <c r="B15" s="393"/>
      <c r="C15" s="393"/>
      <c r="D15" s="393"/>
      <c r="E15" s="394"/>
      <c r="F15" s="139"/>
      <c r="G15" s="140"/>
      <c r="H15" s="141"/>
    </row>
    <row r="16" spans="1:8" ht="15.75">
      <c r="A16" s="392" t="s">
        <v>230</v>
      </c>
      <c r="B16" s="392"/>
      <c r="C16" s="392"/>
      <c r="D16" s="392"/>
      <c r="E16" s="392"/>
      <c r="F16" s="139"/>
      <c r="G16" s="140"/>
      <c r="H16" s="141"/>
    </row>
    <row r="17" spans="2:11" ht="15.75">
      <c r="B17" s="391" t="s">
        <v>89</v>
      </c>
      <c r="C17" s="391"/>
      <c r="D17" s="391"/>
      <c r="E17" s="142"/>
      <c r="F17" s="143">
        <v>20243</v>
      </c>
      <c r="G17" s="4"/>
      <c r="H17" s="24">
        <v>11411</v>
      </c>
      <c r="J17" s="102"/>
      <c r="K17" s="344"/>
    </row>
    <row r="18" spans="2:11" ht="15.75">
      <c r="B18" s="391" t="s">
        <v>122</v>
      </c>
      <c r="C18" s="391"/>
      <c r="D18" s="391"/>
      <c r="E18" s="142"/>
      <c r="F18" s="144">
        <v>3240</v>
      </c>
      <c r="G18" s="4"/>
      <c r="H18" s="25">
        <v>1605</v>
      </c>
      <c r="J18" s="102"/>
      <c r="K18" s="344"/>
    </row>
    <row r="19" spans="2:11" ht="15.75">
      <c r="B19" s="391" t="s">
        <v>129</v>
      </c>
      <c r="C19" s="391"/>
      <c r="D19" s="391"/>
      <c r="E19" s="142"/>
      <c r="F19" s="144">
        <v>152</v>
      </c>
      <c r="G19" s="4"/>
      <c r="H19" s="25">
        <v>152</v>
      </c>
      <c r="J19" s="102"/>
      <c r="K19" s="344"/>
    </row>
    <row r="20" spans="2:11" ht="15.75">
      <c r="B20" s="391" t="s">
        <v>47</v>
      </c>
      <c r="C20" s="391"/>
      <c r="D20" s="391"/>
      <c r="E20" s="142"/>
      <c r="F20" s="144">
        <v>2668</v>
      </c>
      <c r="G20" s="4"/>
      <c r="H20" s="25">
        <v>3868</v>
      </c>
      <c r="J20" s="102"/>
      <c r="K20" s="344"/>
    </row>
    <row r="21" spans="2:11" ht="15.75">
      <c r="B21" s="391" t="s">
        <v>130</v>
      </c>
      <c r="C21" s="391"/>
      <c r="D21" s="391"/>
      <c r="E21" s="142"/>
      <c r="F21" s="145">
        <v>0</v>
      </c>
      <c r="G21" s="4"/>
      <c r="H21" s="26">
        <v>7</v>
      </c>
      <c r="J21" s="102"/>
      <c r="K21" s="344"/>
    </row>
    <row r="22" spans="1:11" ht="15.75">
      <c r="A22" s="392" t="s">
        <v>131</v>
      </c>
      <c r="B22" s="392"/>
      <c r="C22" s="392"/>
      <c r="D22" s="392"/>
      <c r="E22" s="392"/>
      <c r="F22" s="146">
        <f>SUM(F17:F21)</f>
        <v>26303</v>
      </c>
      <c r="G22" s="4"/>
      <c r="H22" s="147">
        <f>SUM(H17:H21)</f>
        <v>17043</v>
      </c>
      <c r="J22" s="102"/>
      <c r="K22" s="344"/>
    </row>
    <row r="23" spans="1:8" ht="15.75">
      <c r="A23" s="110"/>
      <c r="B23" s="110"/>
      <c r="C23" s="110"/>
      <c r="D23" s="110"/>
      <c r="E23" s="148"/>
      <c r="F23" s="149"/>
      <c r="G23" s="4"/>
      <c r="H23" s="2"/>
    </row>
    <row r="24" spans="1:8" ht="15.75">
      <c r="A24" s="392" t="s">
        <v>48</v>
      </c>
      <c r="B24" s="392"/>
      <c r="C24" s="392"/>
      <c r="D24" s="392"/>
      <c r="E24" s="395"/>
      <c r="F24" s="150"/>
      <c r="G24" s="4"/>
      <c r="H24" s="28"/>
    </row>
    <row r="25" spans="1:11" ht="15.75">
      <c r="A25" s="110"/>
      <c r="B25" s="391" t="s">
        <v>49</v>
      </c>
      <c r="C25" s="391"/>
      <c r="D25" s="391"/>
      <c r="E25" s="142"/>
      <c r="F25" s="143">
        <v>1571</v>
      </c>
      <c r="G25" s="4"/>
      <c r="H25" s="24">
        <v>1625</v>
      </c>
      <c r="J25" s="102"/>
      <c r="K25" s="344"/>
    </row>
    <row r="26" spans="1:11" ht="15.75">
      <c r="A26" s="110"/>
      <c r="B26" s="391" t="s">
        <v>50</v>
      </c>
      <c r="C26" s="391"/>
      <c r="D26" s="391"/>
      <c r="E26" s="142"/>
      <c r="F26" s="144">
        <v>6679</v>
      </c>
      <c r="G26" s="4"/>
      <c r="H26" s="25">
        <v>5735</v>
      </c>
      <c r="J26" s="102"/>
      <c r="K26" s="344"/>
    </row>
    <row r="27" spans="1:11" ht="15.75">
      <c r="A27" s="110"/>
      <c r="B27" s="391" t="s">
        <v>51</v>
      </c>
      <c r="C27" s="391"/>
      <c r="D27" s="391"/>
      <c r="E27" s="142"/>
      <c r="F27" s="144">
        <v>46</v>
      </c>
      <c r="G27" s="4"/>
      <c r="H27" s="25">
        <v>91</v>
      </c>
      <c r="J27" s="102"/>
      <c r="K27" s="344"/>
    </row>
    <row r="28" spans="1:11" ht="15.75">
      <c r="A28" s="110"/>
      <c r="B28" s="391" t="s">
        <v>445</v>
      </c>
      <c r="C28" s="391"/>
      <c r="D28" s="391"/>
      <c r="E28" s="396"/>
      <c r="F28" s="144">
        <v>9</v>
      </c>
      <c r="G28" s="4"/>
      <c r="H28" s="25">
        <v>0</v>
      </c>
      <c r="J28" s="102"/>
      <c r="K28" s="344"/>
    </row>
    <row r="29" spans="1:11" ht="15.75">
      <c r="A29" s="110"/>
      <c r="B29" s="391" t="s">
        <v>339</v>
      </c>
      <c r="C29" s="391"/>
      <c r="D29" s="391"/>
      <c r="E29" s="142"/>
      <c r="F29" s="144">
        <v>4843</v>
      </c>
      <c r="G29" s="4"/>
      <c r="H29" s="25">
        <v>5581</v>
      </c>
      <c r="J29" s="102"/>
      <c r="K29" s="344"/>
    </row>
    <row r="30" spans="1:11" ht="15.75">
      <c r="A30" s="110"/>
      <c r="B30" s="391" t="s">
        <v>52</v>
      </c>
      <c r="C30" s="391"/>
      <c r="D30" s="391"/>
      <c r="E30" s="142"/>
      <c r="F30" s="144">
        <v>5237</v>
      </c>
      <c r="G30" s="4"/>
      <c r="H30" s="25">
        <v>3046</v>
      </c>
      <c r="J30" s="102"/>
      <c r="K30" s="344"/>
    </row>
    <row r="31" spans="1:11" ht="15.75">
      <c r="A31" s="110"/>
      <c r="B31" s="391" t="s">
        <v>88</v>
      </c>
      <c r="C31" s="391"/>
      <c r="D31" s="391"/>
      <c r="E31" s="142"/>
      <c r="F31" s="144">
        <v>984</v>
      </c>
      <c r="G31" s="4"/>
      <c r="H31" s="25">
        <v>990</v>
      </c>
      <c r="J31" s="102"/>
      <c r="K31" s="344"/>
    </row>
    <row r="32" spans="1:11" ht="15.75">
      <c r="A32" s="392" t="s">
        <v>231</v>
      </c>
      <c r="B32" s="392"/>
      <c r="C32" s="392"/>
      <c r="D32" s="392"/>
      <c r="E32" s="392"/>
      <c r="F32" s="146">
        <f>SUM(F25:F31)</f>
        <v>19369</v>
      </c>
      <c r="G32" s="4"/>
      <c r="H32" s="147">
        <f>SUM(H25:H31)</f>
        <v>17068</v>
      </c>
      <c r="J32" s="102"/>
      <c r="K32" s="344"/>
    </row>
    <row r="33" spans="1:8" ht="15.75">
      <c r="A33" s="151"/>
      <c r="B33" s="110"/>
      <c r="C33" s="110"/>
      <c r="D33" s="110"/>
      <c r="E33" s="148"/>
      <c r="F33" s="149"/>
      <c r="G33" s="4"/>
      <c r="H33" s="2"/>
    </row>
    <row r="34" spans="1:8" ht="16.5" thickBot="1">
      <c r="A34" s="392" t="s">
        <v>236</v>
      </c>
      <c r="B34" s="392"/>
      <c r="C34" s="392"/>
      <c r="D34" s="392"/>
      <c r="E34" s="395"/>
      <c r="F34" s="153">
        <f>F22+F32</f>
        <v>45672</v>
      </c>
      <c r="G34" s="154"/>
      <c r="H34" s="27">
        <f>H22+H32</f>
        <v>34111</v>
      </c>
    </row>
    <row r="35" spans="1:8" ht="15.75">
      <c r="A35" s="110"/>
      <c r="B35" s="110"/>
      <c r="C35" s="110"/>
      <c r="D35" s="110"/>
      <c r="E35" s="148"/>
      <c r="F35" s="149"/>
      <c r="G35" s="4"/>
      <c r="H35" s="2"/>
    </row>
    <row r="36" spans="1:8" ht="15.75" customHeight="1">
      <c r="A36" s="393" t="s">
        <v>232</v>
      </c>
      <c r="B36" s="393"/>
      <c r="C36" s="393"/>
      <c r="D36" s="393"/>
      <c r="E36" s="394"/>
      <c r="F36" s="149"/>
      <c r="G36" s="4"/>
      <c r="H36" s="2"/>
    </row>
    <row r="37" spans="1:8" ht="15.75">
      <c r="A37" s="392" t="s">
        <v>271</v>
      </c>
      <c r="B37" s="392"/>
      <c r="C37" s="392"/>
      <c r="D37" s="392"/>
      <c r="E37" s="392"/>
      <c r="F37" s="149"/>
      <c r="G37" s="4"/>
      <c r="H37" s="2"/>
    </row>
    <row r="38" spans="1:8" ht="15.75">
      <c r="A38" s="110"/>
      <c r="B38" s="391" t="s">
        <v>132</v>
      </c>
      <c r="C38" s="391"/>
      <c r="D38" s="391"/>
      <c r="E38" s="328"/>
      <c r="F38" s="143">
        <v>25200</v>
      </c>
      <c r="G38" s="4"/>
      <c r="H38" s="24">
        <v>25200</v>
      </c>
    </row>
    <row r="39" spans="1:11" ht="15.75">
      <c r="A39" s="110"/>
      <c r="B39" s="391" t="s">
        <v>425</v>
      </c>
      <c r="C39" s="391"/>
      <c r="D39" s="391"/>
      <c r="E39" s="328"/>
      <c r="F39" s="326">
        <v>15084</v>
      </c>
      <c r="G39" s="4"/>
      <c r="H39" s="327">
        <v>5226</v>
      </c>
      <c r="J39" s="102"/>
      <c r="K39" s="344"/>
    </row>
    <row r="40" spans="1:11" ht="15.75">
      <c r="A40" s="110"/>
      <c r="B40" s="110"/>
      <c r="C40" s="110"/>
      <c r="D40" s="110"/>
      <c r="E40" s="148"/>
      <c r="F40" s="146">
        <f>SUM(F38:F39)</f>
        <v>40284</v>
      </c>
      <c r="G40" s="4"/>
      <c r="H40" s="147">
        <f>SUM(H38:H39)</f>
        <v>30426</v>
      </c>
      <c r="J40" s="102"/>
      <c r="K40" s="344"/>
    </row>
    <row r="41" spans="1:8" ht="15.75">
      <c r="A41" s="110"/>
      <c r="B41" s="110"/>
      <c r="C41" s="110"/>
      <c r="D41" s="110"/>
      <c r="E41" s="148"/>
      <c r="F41" s="149"/>
      <c r="G41" s="4"/>
      <c r="H41" s="2"/>
    </row>
    <row r="42" spans="2:11" ht="15.75">
      <c r="B42" s="397" t="s">
        <v>253</v>
      </c>
      <c r="C42" s="397"/>
      <c r="D42" s="397"/>
      <c r="E42" s="155"/>
      <c r="F42" s="150">
        <v>587</v>
      </c>
      <c r="G42" s="4"/>
      <c r="H42" s="28">
        <v>592</v>
      </c>
      <c r="J42" s="102"/>
      <c r="K42" s="344"/>
    </row>
    <row r="43" spans="1:8" ht="15.75">
      <c r="A43" s="392" t="s">
        <v>87</v>
      </c>
      <c r="B43" s="392"/>
      <c r="C43" s="392"/>
      <c r="D43" s="392"/>
      <c r="E43" s="392"/>
      <c r="F43" s="146">
        <f>SUM(F40:F42)</f>
        <v>40871</v>
      </c>
      <c r="G43" s="4"/>
      <c r="H43" s="147">
        <f>SUM(H40:H42)</f>
        <v>31018</v>
      </c>
    </row>
    <row r="44" spans="1:8" ht="15.75">
      <c r="A44" s="156"/>
      <c r="B44" s="110"/>
      <c r="C44" s="110"/>
      <c r="D44" s="110"/>
      <c r="E44" s="148"/>
      <c r="F44" s="149"/>
      <c r="G44" s="4"/>
      <c r="H44" s="2"/>
    </row>
    <row r="45" spans="1:8" ht="15.75">
      <c r="A45" s="156" t="s">
        <v>233</v>
      </c>
      <c r="B45" s="110"/>
      <c r="C45" s="110"/>
      <c r="D45" s="110"/>
      <c r="E45" s="148"/>
      <c r="F45" s="149"/>
      <c r="G45" s="4"/>
      <c r="H45" s="2"/>
    </row>
    <row r="46" spans="1:8" ht="15.75">
      <c r="A46" s="1"/>
      <c r="B46" s="391" t="s">
        <v>58</v>
      </c>
      <c r="C46" s="391"/>
      <c r="D46" s="391"/>
      <c r="E46" s="142"/>
      <c r="F46" s="143">
        <v>409</v>
      </c>
      <c r="G46" s="4"/>
      <c r="H46" s="24">
        <v>3</v>
      </c>
    </row>
    <row r="47" spans="1:8" ht="15.75">
      <c r="A47" s="1"/>
      <c r="B47" s="391" t="s">
        <v>416</v>
      </c>
      <c r="C47" s="391"/>
      <c r="D47" s="391"/>
      <c r="E47" s="142"/>
      <c r="F47" s="145">
        <v>948</v>
      </c>
      <c r="G47" s="4"/>
      <c r="H47" s="26">
        <v>478</v>
      </c>
    </row>
    <row r="48" spans="1:11" ht="15.75">
      <c r="A48" s="110"/>
      <c r="B48" s="110"/>
      <c r="C48" s="110"/>
      <c r="D48" s="110"/>
      <c r="E48" s="148"/>
      <c r="F48" s="146">
        <f>SUM(F46:F47)</f>
        <v>1357</v>
      </c>
      <c r="G48" s="4"/>
      <c r="H48" s="147">
        <f>SUM(H46:H47)</f>
        <v>481</v>
      </c>
      <c r="J48" s="102"/>
      <c r="K48" s="344"/>
    </row>
    <row r="49" spans="1:8" ht="15.75">
      <c r="A49" s="392" t="s">
        <v>53</v>
      </c>
      <c r="B49" s="392"/>
      <c r="C49" s="392"/>
      <c r="D49" s="392"/>
      <c r="E49" s="395"/>
      <c r="F49" s="149"/>
      <c r="G49" s="4"/>
      <c r="H49" s="2"/>
    </row>
    <row r="50" spans="1:11" ht="15.75">
      <c r="A50" s="110"/>
      <c r="B50" s="157" t="s">
        <v>54</v>
      </c>
      <c r="C50" s="157"/>
      <c r="D50" s="157"/>
      <c r="E50" s="142"/>
      <c r="F50" s="143">
        <v>2806</v>
      </c>
      <c r="G50" s="4"/>
      <c r="H50" s="24">
        <v>2067</v>
      </c>
      <c r="J50" s="102"/>
      <c r="K50" s="344"/>
    </row>
    <row r="51" spans="1:8" ht="15.75">
      <c r="A51" s="110"/>
      <c r="B51" s="391" t="s">
        <v>55</v>
      </c>
      <c r="C51" s="391"/>
      <c r="D51" s="391"/>
      <c r="E51" s="142"/>
      <c r="F51" s="144">
        <v>238</v>
      </c>
      <c r="G51" s="4"/>
      <c r="H51" s="25">
        <v>264</v>
      </c>
    </row>
    <row r="52" spans="1:8" ht="15.75">
      <c r="A52" s="110"/>
      <c r="B52" s="391" t="s">
        <v>395</v>
      </c>
      <c r="C52" s="391"/>
      <c r="D52" s="391"/>
      <c r="E52" s="329"/>
      <c r="F52" s="144">
        <v>14</v>
      </c>
      <c r="G52" s="4"/>
      <c r="H52" s="25">
        <v>0</v>
      </c>
    </row>
    <row r="53" spans="1:8" ht="15.75">
      <c r="A53" s="110"/>
      <c r="B53" s="391" t="s">
        <v>82</v>
      </c>
      <c r="C53" s="391"/>
      <c r="D53" s="391"/>
      <c r="E53" s="142"/>
      <c r="F53" s="144">
        <v>113</v>
      </c>
      <c r="G53" s="4"/>
      <c r="H53" s="25">
        <v>123</v>
      </c>
    </row>
    <row r="54" spans="1:8" ht="15.75">
      <c r="A54" s="110"/>
      <c r="B54" s="391" t="s">
        <v>56</v>
      </c>
      <c r="C54" s="391"/>
      <c r="D54" s="391"/>
      <c r="E54" s="142"/>
      <c r="F54" s="144">
        <v>63</v>
      </c>
      <c r="G54" s="4"/>
      <c r="H54" s="25">
        <v>34</v>
      </c>
    </row>
    <row r="55" spans="1:8" ht="15.75">
      <c r="A55" s="110"/>
      <c r="B55" s="391" t="s">
        <v>57</v>
      </c>
      <c r="C55" s="391"/>
      <c r="D55" s="391"/>
      <c r="E55" s="142"/>
      <c r="F55" s="145">
        <v>210</v>
      </c>
      <c r="G55" s="4"/>
      <c r="H55" s="26">
        <v>124</v>
      </c>
    </row>
    <row r="56" spans="1:11" ht="15.75">
      <c r="A56" s="110"/>
      <c r="B56" s="110"/>
      <c r="C56" s="110"/>
      <c r="D56" s="110"/>
      <c r="E56" s="148"/>
      <c r="F56" s="146">
        <f>SUM(F50:F55)</f>
        <v>3444</v>
      </c>
      <c r="G56" s="4"/>
      <c r="H56" s="147">
        <f>SUM(H50:H55)</f>
        <v>2612</v>
      </c>
      <c r="J56" s="102"/>
      <c r="K56" s="344"/>
    </row>
    <row r="57" spans="1:8" ht="15.75">
      <c r="A57" s="110"/>
      <c r="B57" s="110"/>
      <c r="C57" s="110"/>
      <c r="D57" s="110"/>
      <c r="E57" s="148"/>
      <c r="F57" s="149"/>
      <c r="G57" s="4"/>
      <c r="H57" s="2"/>
    </row>
    <row r="58" spans="1:11" ht="15.75">
      <c r="A58" s="392" t="s">
        <v>234</v>
      </c>
      <c r="B58" s="392"/>
      <c r="C58" s="392"/>
      <c r="D58" s="392"/>
      <c r="E58" s="395"/>
      <c r="F58" s="149">
        <f>+F48+F56</f>
        <v>4801</v>
      </c>
      <c r="G58" s="4"/>
      <c r="H58" s="2">
        <f>+H48+H56</f>
        <v>3093</v>
      </c>
      <c r="J58" s="102"/>
      <c r="K58" s="344"/>
    </row>
    <row r="59" spans="1:8" ht="15.75">
      <c r="A59" s="110"/>
      <c r="B59" s="110"/>
      <c r="C59" s="110"/>
      <c r="D59" s="110"/>
      <c r="E59" s="148"/>
      <c r="G59" s="4"/>
      <c r="H59" s="2"/>
    </row>
    <row r="60" spans="1:11" ht="16.5" thickBot="1">
      <c r="A60" s="392" t="s">
        <v>235</v>
      </c>
      <c r="B60" s="392"/>
      <c r="C60" s="392"/>
      <c r="D60" s="392"/>
      <c r="E60" s="395"/>
      <c r="F60" s="153">
        <f>+F43+F58</f>
        <v>45672</v>
      </c>
      <c r="G60" s="154"/>
      <c r="H60" s="27">
        <f>+H43+H58</f>
        <v>34111</v>
      </c>
      <c r="J60" s="102"/>
      <c r="K60" s="344"/>
    </row>
    <row r="61" spans="1:8" ht="15.75">
      <c r="A61" s="110"/>
      <c r="B61" s="110"/>
      <c r="C61" s="110"/>
      <c r="D61" s="110"/>
      <c r="E61" s="148"/>
      <c r="F61" s="159"/>
      <c r="G61" s="154"/>
      <c r="H61" s="160"/>
    </row>
    <row r="62" spans="2:8" ht="15.75" customHeight="1">
      <c r="B62" s="161"/>
      <c r="C62" s="161"/>
      <c r="D62" s="161"/>
      <c r="E62" s="162"/>
      <c r="F62" s="163"/>
      <c r="G62" s="4"/>
      <c r="H62" s="164"/>
    </row>
    <row r="63" spans="1:11" ht="16.5" thickBot="1">
      <c r="A63" s="399" t="s">
        <v>305</v>
      </c>
      <c r="B63" s="399"/>
      <c r="C63" s="399"/>
      <c r="D63" s="399"/>
      <c r="E63" s="400"/>
      <c r="F63" s="165">
        <f>F60/252000*100</f>
        <v>18.123809523809523</v>
      </c>
      <c r="G63" s="5"/>
      <c r="H63" s="63">
        <f>H60/252000*100</f>
        <v>13.53611111111111</v>
      </c>
      <c r="J63" s="353"/>
      <c r="K63" s="344"/>
    </row>
    <row r="64" spans="1:8" ht="15.75">
      <c r="A64" s="110"/>
      <c r="B64" s="110"/>
      <c r="C64" s="110"/>
      <c r="D64" s="110"/>
      <c r="E64" s="166"/>
      <c r="F64" s="163"/>
      <c r="G64" s="4"/>
      <c r="H64" s="164"/>
    </row>
    <row r="65" spans="1:8" ht="15.75" customHeight="1">
      <c r="A65" s="398" t="s">
        <v>418</v>
      </c>
      <c r="B65" s="398"/>
      <c r="C65" s="398"/>
      <c r="D65" s="398"/>
      <c r="E65" s="398"/>
      <c r="F65" s="398"/>
      <c r="G65" s="398"/>
      <c r="H65" s="398"/>
    </row>
    <row r="66" spans="1:8" ht="15.75" customHeight="1">
      <c r="A66" s="398"/>
      <c r="B66" s="398"/>
      <c r="C66" s="398"/>
      <c r="D66" s="398"/>
      <c r="E66" s="398"/>
      <c r="F66" s="398"/>
      <c r="G66" s="398"/>
      <c r="H66" s="398"/>
    </row>
    <row r="67" spans="1:8" ht="15" customHeight="1">
      <c r="A67" s="398"/>
      <c r="B67" s="398"/>
      <c r="C67" s="398"/>
      <c r="D67" s="398"/>
      <c r="E67" s="398"/>
      <c r="F67" s="398"/>
      <c r="G67" s="398"/>
      <c r="H67" s="398"/>
    </row>
    <row r="68" spans="1:8" ht="15.75">
      <c r="A68" s="168"/>
      <c r="B68" s="168"/>
      <c r="C68" s="168"/>
      <c r="D68" s="168"/>
      <c r="E68" s="169"/>
      <c r="F68" s="170"/>
      <c r="G68" s="168"/>
      <c r="H68" s="171"/>
    </row>
    <row r="69" spans="1:8" ht="15.75">
      <c r="A69" s="168"/>
      <c r="B69" s="168"/>
      <c r="C69" s="168"/>
      <c r="D69" s="168"/>
      <c r="E69" s="169"/>
      <c r="F69" s="170"/>
      <c r="G69" s="168"/>
      <c r="H69" s="171"/>
    </row>
    <row r="70" spans="1:8" ht="15.75">
      <c r="A70" s="168"/>
      <c r="B70" s="168"/>
      <c r="C70" s="168"/>
      <c r="D70" s="168"/>
      <c r="E70" s="169"/>
      <c r="F70" s="170"/>
      <c r="G70" s="168"/>
      <c r="H70" s="171"/>
    </row>
    <row r="71" spans="1:8" ht="15.75">
      <c r="A71" s="168"/>
      <c r="B71" s="168"/>
      <c r="C71" s="168"/>
      <c r="D71" s="168"/>
      <c r="E71" s="169"/>
      <c r="F71" s="170"/>
      <c r="G71" s="168"/>
      <c r="H71" s="171"/>
    </row>
    <row r="72" spans="1:8" ht="15.75">
      <c r="A72" s="168"/>
      <c r="B72" s="168"/>
      <c r="C72" s="168"/>
      <c r="D72" s="168"/>
      <c r="E72" s="169"/>
      <c r="F72" s="170"/>
      <c r="G72" s="168"/>
      <c r="H72" s="171"/>
    </row>
    <row r="73" spans="1:8" ht="15.75">
      <c r="A73" s="168"/>
      <c r="B73" s="168"/>
      <c r="C73" s="168"/>
      <c r="D73" s="168"/>
      <c r="E73" s="169"/>
      <c r="F73" s="170"/>
      <c r="G73" s="168"/>
      <c r="H73" s="171"/>
    </row>
    <row r="74" spans="1:8" ht="15.75">
      <c r="A74" s="168"/>
      <c r="B74" s="168"/>
      <c r="C74" s="168"/>
      <c r="D74" s="168"/>
      <c r="E74" s="169"/>
      <c r="F74" s="170"/>
      <c r="G74" s="168"/>
      <c r="H74" s="171"/>
    </row>
    <row r="75" spans="1:8" ht="15.75">
      <c r="A75" s="168"/>
      <c r="B75" s="168"/>
      <c r="C75" s="168"/>
      <c r="D75" s="168"/>
      <c r="E75" s="169"/>
      <c r="F75" s="170"/>
      <c r="G75" s="168"/>
      <c r="H75" s="171"/>
    </row>
    <row r="76" spans="1:8" ht="15.75">
      <c r="A76" s="168"/>
      <c r="B76" s="168"/>
      <c r="C76" s="168"/>
      <c r="D76" s="168"/>
      <c r="E76" s="169"/>
      <c r="F76" s="170"/>
      <c r="G76" s="168"/>
      <c r="H76" s="171"/>
    </row>
    <row r="77" spans="1:8" ht="15.75">
      <c r="A77" s="168"/>
      <c r="B77" s="168"/>
      <c r="C77" s="168"/>
      <c r="D77" s="168"/>
      <c r="E77" s="169"/>
      <c r="F77" s="170"/>
      <c r="G77" s="168"/>
      <c r="H77" s="171"/>
    </row>
    <row r="78" spans="1:8" ht="15.75">
      <c r="A78" s="168"/>
      <c r="B78" s="168"/>
      <c r="C78" s="168"/>
      <c r="D78" s="168"/>
      <c r="E78" s="169"/>
      <c r="F78" s="170"/>
      <c r="G78" s="168"/>
      <c r="H78" s="171"/>
    </row>
    <row r="79" spans="1:8" ht="15.75">
      <c r="A79" s="168"/>
      <c r="B79" s="168"/>
      <c r="C79" s="168"/>
      <c r="D79" s="168"/>
      <c r="E79" s="169"/>
      <c r="F79" s="170"/>
      <c r="G79" s="168"/>
      <c r="H79" s="171"/>
    </row>
    <row r="80" spans="1:8" ht="15.75">
      <c r="A80" s="168"/>
      <c r="B80" s="168"/>
      <c r="C80" s="168"/>
      <c r="D80" s="168"/>
      <c r="E80" s="169"/>
      <c r="F80" s="170"/>
      <c r="G80" s="168"/>
      <c r="H80" s="171"/>
    </row>
    <row r="81" spans="1:8" ht="15.75">
      <c r="A81" s="168"/>
      <c r="B81" s="168"/>
      <c r="C81" s="168"/>
      <c r="D81" s="168"/>
      <c r="E81" s="169"/>
      <c r="F81" s="170"/>
      <c r="G81" s="168"/>
      <c r="H81" s="171"/>
    </row>
    <row r="82" spans="1:8" ht="15.75">
      <c r="A82" s="168"/>
      <c r="B82" s="168"/>
      <c r="C82" s="168"/>
      <c r="D82" s="168"/>
      <c r="E82" s="169"/>
      <c r="F82" s="170"/>
      <c r="G82" s="168"/>
      <c r="H82" s="171"/>
    </row>
    <row r="83" spans="1:8" ht="15.75">
      <c r="A83" s="168"/>
      <c r="B83" s="168"/>
      <c r="C83" s="168"/>
      <c r="D83" s="168"/>
      <c r="E83" s="169"/>
      <c r="F83" s="170"/>
      <c r="G83" s="168"/>
      <c r="H83" s="171"/>
    </row>
    <row r="84" spans="1:8" ht="15.75">
      <c r="A84" s="168"/>
      <c r="B84" s="168"/>
      <c r="C84" s="168"/>
      <c r="D84" s="168"/>
      <c r="E84" s="169"/>
      <c r="F84" s="170"/>
      <c r="G84" s="168"/>
      <c r="H84" s="171"/>
    </row>
    <row r="85" spans="1:8" ht="15.75">
      <c r="A85" s="168"/>
      <c r="B85" s="168"/>
      <c r="C85" s="168"/>
      <c r="D85" s="168"/>
      <c r="E85" s="169"/>
      <c r="F85" s="170"/>
      <c r="G85" s="168"/>
      <c r="H85" s="171"/>
    </row>
    <row r="86" spans="1:8" ht="15.75">
      <c r="A86" s="168"/>
      <c r="B86" s="168"/>
      <c r="C86" s="168"/>
      <c r="D86" s="168"/>
      <c r="E86" s="169"/>
      <c r="F86" s="170"/>
      <c r="G86" s="168"/>
      <c r="H86" s="171"/>
    </row>
    <row r="87" spans="1:8" ht="15.75">
      <c r="A87" s="168"/>
      <c r="B87" s="168"/>
      <c r="C87" s="168"/>
      <c r="D87" s="168"/>
      <c r="E87" s="169"/>
      <c r="F87" s="170"/>
      <c r="G87" s="168"/>
      <c r="H87" s="171"/>
    </row>
    <row r="88" spans="1:8" ht="15.75">
      <c r="A88" s="168"/>
      <c r="B88" s="168"/>
      <c r="C88" s="168"/>
      <c r="D88" s="168"/>
      <c r="E88" s="169"/>
      <c r="F88" s="170"/>
      <c r="G88" s="168"/>
      <c r="H88" s="171"/>
    </row>
    <row r="89" spans="1:8" ht="15.75">
      <c r="A89" s="168"/>
      <c r="B89" s="168"/>
      <c r="C89" s="168"/>
      <c r="D89" s="168"/>
      <c r="E89" s="169"/>
      <c r="F89" s="170"/>
      <c r="G89" s="168"/>
      <c r="H89" s="171"/>
    </row>
    <row r="90" spans="1:8" ht="15.75">
      <c r="A90" s="168"/>
      <c r="B90" s="168"/>
      <c r="C90" s="168"/>
      <c r="D90" s="168"/>
      <c r="E90" s="169"/>
      <c r="F90" s="170"/>
      <c r="G90" s="168"/>
      <c r="H90" s="171"/>
    </row>
    <row r="91" spans="1:8" ht="15.75">
      <c r="A91" s="168"/>
      <c r="B91" s="168"/>
      <c r="C91" s="168"/>
      <c r="D91" s="168"/>
      <c r="E91" s="169"/>
      <c r="F91" s="170"/>
      <c r="G91" s="168"/>
      <c r="H91" s="171"/>
    </row>
    <row r="92" spans="1:8" ht="15.75">
      <c r="A92" s="168"/>
      <c r="B92" s="168"/>
      <c r="C92" s="168"/>
      <c r="D92" s="168"/>
      <c r="E92" s="169"/>
      <c r="F92" s="170"/>
      <c r="G92" s="168"/>
      <c r="H92" s="171"/>
    </row>
    <row r="93" spans="1:8" ht="15.75">
      <c r="A93" s="168"/>
      <c r="B93" s="168"/>
      <c r="C93" s="168"/>
      <c r="D93" s="168"/>
      <c r="E93" s="169"/>
      <c r="F93" s="170"/>
      <c r="G93" s="168"/>
      <c r="H93" s="171"/>
    </row>
    <row r="94" spans="1:8" ht="15.75">
      <c r="A94" s="168"/>
      <c r="B94" s="168"/>
      <c r="C94" s="168"/>
      <c r="D94" s="168"/>
      <c r="E94" s="169"/>
      <c r="F94" s="170"/>
      <c r="G94" s="168"/>
      <c r="H94" s="171"/>
    </row>
    <row r="95" spans="1:8" ht="15.75">
      <c r="A95" s="168"/>
      <c r="B95" s="168"/>
      <c r="C95" s="168"/>
      <c r="D95" s="168"/>
      <c r="E95" s="169"/>
      <c r="F95" s="170"/>
      <c r="G95" s="168"/>
      <c r="H95" s="171"/>
    </row>
    <row r="96" spans="1:8" ht="15.75">
      <c r="A96" s="168"/>
      <c r="B96" s="168"/>
      <c r="C96" s="168"/>
      <c r="D96" s="168"/>
      <c r="E96" s="169"/>
      <c r="F96" s="170"/>
      <c r="G96" s="168"/>
      <c r="H96" s="171"/>
    </row>
    <row r="97" spans="1:8" ht="15.75">
      <c r="A97" s="168"/>
      <c r="B97" s="168"/>
      <c r="C97" s="168"/>
      <c r="D97" s="168"/>
      <c r="E97" s="169"/>
      <c r="F97" s="170"/>
      <c r="G97" s="168"/>
      <c r="H97" s="171"/>
    </row>
    <row r="98" spans="1:8" ht="15.75">
      <c r="A98" s="168"/>
      <c r="B98" s="168"/>
      <c r="C98" s="168"/>
      <c r="D98" s="168"/>
      <c r="E98" s="169"/>
      <c r="F98" s="170"/>
      <c r="G98" s="168"/>
      <c r="H98" s="171"/>
    </row>
    <row r="99" spans="1:8" ht="15.75">
      <c r="A99" s="168"/>
      <c r="B99" s="168"/>
      <c r="C99" s="168"/>
      <c r="D99" s="168"/>
      <c r="E99" s="169"/>
      <c r="F99" s="170"/>
      <c r="G99" s="168"/>
      <c r="H99" s="171"/>
    </row>
    <row r="100" spans="1:8" ht="15.75">
      <c r="A100" s="168"/>
      <c r="B100" s="168"/>
      <c r="C100" s="168"/>
      <c r="D100" s="168"/>
      <c r="E100" s="169"/>
      <c r="F100" s="170"/>
      <c r="G100" s="168"/>
      <c r="H100" s="171"/>
    </row>
    <row r="101" spans="1:8" ht="15.75">
      <c r="A101" s="168"/>
      <c r="B101" s="168"/>
      <c r="C101" s="168"/>
      <c r="D101" s="168"/>
      <c r="E101" s="169"/>
      <c r="F101" s="170"/>
      <c r="G101" s="168"/>
      <c r="H101" s="171"/>
    </row>
    <row r="102" spans="1:8" ht="15.75">
      <c r="A102" s="168"/>
      <c r="B102" s="168"/>
      <c r="C102" s="168"/>
      <c r="D102" s="168"/>
      <c r="E102" s="169"/>
      <c r="F102" s="170"/>
      <c r="G102" s="168"/>
      <c r="H102" s="171"/>
    </row>
    <row r="103" spans="1:8" ht="15.75">
      <c r="A103" s="168"/>
      <c r="B103" s="168"/>
      <c r="C103" s="168"/>
      <c r="D103" s="168"/>
      <c r="E103" s="169"/>
      <c r="F103" s="170"/>
      <c r="G103" s="168"/>
      <c r="H103" s="171"/>
    </row>
    <row r="104" spans="1:8" ht="15.75">
      <c r="A104" s="168"/>
      <c r="B104" s="168"/>
      <c r="C104" s="168"/>
      <c r="D104" s="168"/>
      <c r="E104" s="169"/>
      <c r="F104" s="170"/>
      <c r="G104" s="168"/>
      <c r="H104" s="171"/>
    </row>
    <row r="105" spans="1:8" ht="15.75">
      <c r="A105" s="168"/>
      <c r="B105" s="168"/>
      <c r="C105" s="168"/>
      <c r="D105" s="168"/>
      <c r="E105" s="169"/>
      <c r="F105" s="170"/>
      <c r="G105" s="168"/>
      <c r="H105" s="171"/>
    </row>
    <row r="106" spans="1:8" ht="15.75">
      <c r="A106" s="168"/>
      <c r="B106" s="168"/>
      <c r="C106" s="168"/>
      <c r="D106" s="168"/>
      <c r="E106" s="169"/>
      <c r="F106" s="170"/>
      <c r="G106" s="168"/>
      <c r="H106" s="171"/>
    </row>
    <row r="107" spans="1:8" ht="15.75">
      <c r="A107" s="1"/>
      <c r="B107" s="1"/>
      <c r="C107" s="1"/>
      <c r="D107" s="1"/>
      <c r="E107" s="172"/>
      <c r="F107" s="173"/>
      <c r="G107" s="1"/>
      <c r="H107" s="174"/>
    </row>
    <row r="108" spans="1:8" ht="15.75">
      <c r="A108" s="1"/>
      <c r="B108" s="1"/>
      <c r="C108" s="1"/>
      <c r="D108" s="1"/>
      <c r="E108" s="172"/>
      <c r="F108" s="173"/>
      <c r="G108" s="1"/>
      <c r="H108" s="174"/>
    </row>
    <row r="109" spans="1:8" ht="15.75">
      <c r="A109" s="1"/>
      <c r="B109" s="1"/>
      <c r="C109" s="1"/>
      <c r="D109" s="1"/>
      <c r="E109" s="172"/>
      <c r="F109" s="173"/>
      <c r="G109" s="1"/>
      <c r="H109" s="174"/>
    </row>
    <row r="110" spans="1:8" ht="15.75">
      <c r="A110" s="1"/>
      <c r="B110" s="1"/>
      <c r="C110" s="1"/>
      <c r="D110" s="1"/>
      <c r="E110" s="172"/>
      <c r="F110" s="173"/>
      <c r="G110" s="1"/>
      <c r="H110" s="174"/>
    </row>
    <row r="111" spans="1:8" ht="15.75">
      <c r="A111" s="1"/>
      <c r="B111" s="1"/>
      <c r="C111" s="1"/>
      <c r="D111" s="1"/>
      <c r="E111" s="172"/>
      <c r="F111" s="173"/>
      <c r="G111" s="1"/>
      <c r="H111" s="174"/>
    </row>
    <row r="112" spans="1:8" ht="15.75">
      <c r="A112" s="1"/>
      <c r="B112" s="1"/>
      <c r="C112" s="1"/>
      <c r="D112" s="1"/>
      <c r="E112" s="172"/>
      <c r="F112" s="173"/>
      <c r="G112" s="1"/>
      <c r="H112" s="174"/>
    </row>
    <row r="113" spans="1:8" ht="15.75">
      <c r="A113" s="1"/>
      <c r="B113" s="1"/>
      <c r="C113" s="1"/>
      <c r="D113" s="1"/>
      <c r="E113" s="172"/>
      <c r="F113" s="173"/>
      <c r="G113" s="1"/>
      <c r="H113" s="174"/>
    </row>
    <row r="114" spans="1:8" ht="15.75">
      <c r="A114" s="1"/>
      <c r="B114" s="1"/>
      <c r="C114" s="1"/>
      <c r="D114" s="1"/>
      <c r="E114" s="172"/>
      <c r="F114" s="173"/>
      <c r="G114" s="1"/>
      <c r="H114" s="174"/>
    </row>
    <row r="115" spans="1:8" ht="15.75">
      <c r="A115" s="1"/>
      <c r="B115" s="1"/>
      <c r="C115" s="1"/>
      <c r="D115" s="1"/>
      <c r="E115" s="172"/>
      <c r="F115" s="173"/>
      <c r="G115" s="1"/>
      <c r="H115" s="174"/>
    </row>
  </sheetData>
  <sheetProtection/>
  <mergeCells count="40">
    <mergeCell ref="A65:H67"/>
    <mergeCell ref="A63:E63"/>
    <mergeCell ref="B55:D55"/>
    <mergeCell ref="B54:D54"/>
    <mergeCell ref="A60:E60"/>
    <mergeCell ref="A58:E58"/>
    <mergeCell ref="B53:D53"/>
    <mergeCell ref="B51:D51"/>
    <mergeCell ref="A49:E49"/>
    <mergeCell ref="A34:E34"/>
    <mergeCell ref="B47:D47"/>
    <mergeCell ref="B42:D42"/>
    <mergeCell ref="A36:E36"/>
    <mergeCell ref="A37:E37"/>
    <mergeCell ref="B46:D46"/>
    <mergeCell ref="B38:D38"/>
    <mergeCell ref="B39:D39"/>
    <mergeCell ref="B17:D17"/>
    <mergeCell ref="B20:D20"/>
    <mergeCell ref="B21:D21"/>
    <mergeCell ref="B30:D30"/>
    <mergeCell ref="B18:D18"/>
    <mergeCell ref="B19:D19"/>
    <mergeCell ref="B27:D27"/>
    <mergeCell ref="A24:E24"/>
    <mergeCell ref="B28:E28"/>
    <mergeCell ref="A1:H1"/>
    <mergeCell ref="A2:H2"/>
    <mergeCell ref="A4:H4"/>
    <mergeCell ref="A5:H5"/>
    <mergeCell ref="B52:D52"/>
    <mergeCell ref="A16:E16"/>
    <mergeCell ref="A15:E15"/>
    <mergeCell ref="B31:D31"/>
    <mergeCell ref="B25:D25"/>
    <mergeCell ref="A22:E22"/>
    <mergeCell ref="A32:E32"/>
    <mergeCell ref="B29:D29"/>
    <mergeCell ref="B26:D26"/>
    <mergeCell ref="A43:E43"/>
  </mergeCells>
  <printOptions horizontalCentered="1"/>
  <pageMargins left="0" right="0" top="0.5" bottom="0" header="0.511811023622047" footer="0"/>
  <pageSetup fitToHeight="1" fitToWidth="1" horizontalDpi="600" verticalDpi="600" orientation="portrait" paperSize="9" scale="75" r:id="rId1"/>
  <headerFooter alignWithMargins="0">
    <oddFooter>&amp;R&amp;"Times New Roman,Regular"&amp;12Page 2</oddFooter>
  </headerFooter>
</worksheet>
</file>

<file path=xl/worksheets/sheet4.xml><?xml version="1.0" encoding="utf-8"?>
<worksheet xmlns="http://schemas.openxmlformats.org/spreadsheetml/2006/main" xmlns:r="http://schemas.openxmlformats.org/officeDocument/2006/relationships">
  <dimension ref="A1:P54"/>
  <sheetViews>
    <sheetView view="pageBreakPreview" zoomScale="75" zoomScaleNormal="85" zoomScaleSheetLayoutView="75" zoomScalePageLayoutView="0" workbookViewId="0" topLeftCell="A1">
      <selection activeCell="A3" sqref="A3"/>
    </sheetView>
  </sheetViews>
  <sheetFormatPr defaultColWidth="9.140625" defaultRowHeight="12.75"/>
  <cols>
    <col min="1" max="2" width="9.140625" style="67" customWidth="1"/>
    <col min="3" max="3" width="16.421875" style="67" customWidth="1"/>
    <col min="4" max="4" width="13.28125" style="179" customWidth="1"/>
    <col min="5" max="5" width="2.7109375" style="179" customWidth="1"/>
    <col min="6" max="6" width="10.28125" style="179" customWidth="1"/>
    <col min="7" max="7" width="2.7109375" style="179" customWidth="1"/>
    <col min="8" max="8" width="14.00390625" style="179" customWidth="1"/>
    <col min="9" max="9" width="2.7109375" style="179" customWidth="1"/>
    <col min="10" max="10" width="13.8515625" style="179" customWidth="1"/>
    <col min="11" max="11" width="2.7109375" style="179" customWidth="1"/>
    <col min="12" max="12" width="15.421875" style="179" customWidth="1"/>
    <col min="13" max="13" width="2.7109375" style="179" customWidth="1"/>
    <col min="14" max="14" width="14.8515625" style="179" customWidth="1"/>
    <col min="15" max="15" width="2.7109375" style="179" customWidth="1"/>
    <col min="16" max="16" width="12.8515625" style="179" customWidth="1"/>
    <col min="17" max="17" width="9.140625" style="67" customWidth="1"/>
    <col min="18" max="18" width="10.57421875" style="67" bestFit="1" customWidth="1"/>
    <col min="19" max="16384" width="9.140625" style="67" customWidth="1"/>
  </cols>
  <sheetData>
    <row r="1" spans="1:16" ht="15.75">
      <c r="A1" s="378" t="s">
        <v>62</v>
      </c>
      <c r="B1" s="378"/>
      <c r="C1" s="378"/>
      <c r="D1" s="378"/>
      <c r="E1" s="378"/>
      <c r="F1" s="378"/>
      <c r="G1" s="378"/>
      <c r="H1" s="378"/>
      <c r="I1" s="378"/>
      <c r="J1" s="378"/>
      <c r="K1" s="378"/>
      <c r="L1" s="378"/>
      <c r="M1" s="378"/>
      <c r="N1" s="378"/>
      <c r="O1" s="378"/>
      <c r="P1" s="378"/>
    </row>
    <row r="2" spans="1:16" ht="15.75">
      <c r="A2" s="378" t="s">
        <v>92</v>
      </c>
      <c r="B2" s="378"/>
      <c r="C2" s="378"/>
      <c r="D2" s="378"/>
      <c r="E2" s="378"/>
      <c r="F2" s="378"/>
      <c r="G2" s="378"/>
      <c r="H2" s="378"/>
      <c r="I2" s="378"/>
      <c r="J2" s="378"/>
      <c r="K2" s="378"/>
      <c r="L2" s="378"/>
      <c r="M2" s="378"/>
      <c r="N2" s="378"/>
      <c r="O2" s="378"/>
      <c r="P2" s="378"/>
    </row>
    <row r="3" spans="1:16" ht="15.75">
      <c r="A3" s="128"/>
      <c r="B3" s="128"/>
      <c r="C3" s="128"/>
      <c r="D3" s="137"/>
      <c r="E3" s="137"/>
      <c r="F3" s="137"/>
      <c r="G3" s="137"/>
      <c r="H3" s="137"/>
      <c r="I3" s="137"/>
      <c r="J3" s="137"/>
      <c r="K3" s="137"/>
      <c r="L3" s="137"/>
      <c r="M3" s="137"/>
      <c r="N3" s="137"/>
      <c r="O3" s="137"/>
      <c r="P3" s="137"/>
    </row>
    <row r="4" spans="1:16" ht="15.75">
      <c r="A4" s="378" t="s">
        <v>250</v>
      </c>
      <c r="B4" s="378"/>
      <c r="C4" s="378"/>
      <c r="D4" s="378"/>
      <c r="E4" s="378"/>
      <c r="F4" s="378"/>
      <c r="G4" s="378"/>
      <c r="H4" s="378"/>
      <c r="I4" s="378"/>
      <c r="J4" s="378"/>
      <c r="K4" s="378"/>
      <c r="L4" s="378"/>
      <c r="M4" s="378"/>
      <c r="N4" s="378"/>
      <c r="O4" s="378"/>
      <c r="P4" s="378"/>
    </row>
    <row r="5" spans="1:16" ht="15.75">
      <c r="A5" s="379" t="str">
        <f>+'Comprehensive Income'!A5:K5</f>
        <v>FOR THE 4TH QUARTER ENDED 31 DECEMBER 2011</v>
      </c>
      <c r="B5" s="379"/>
      <c r="C5" s="379"/>
      <c r="D5" s="379"/>
      <c r="E5" s="379"/>
      <c r="F5" s="379"/>
      <c r="G5" s="379"/>
      <c r="H5" s="379"/>
      <c r="I5" s="379"/>
      <c r="J5" s="379"/>
      <c r="K5" s="379"/>
      <c r="L5" s="379"/>
      <c r="M5" s="379"/>
      <c r="N5" s="379"/>
      <c r="O5" s="379"/>
      <c r="P5" s="379"/>
    </row>
    <row r="6" spans="1:16" ht="15.75">
      <c r="A6" s="377"/>
      <c r="B6" s="377"/>
      <c r="C6" s="377"/>
      <c r="D6" s="377"/>
      <c r="E6" s="377"/>
      <c r="F6" s="377"/>
      <c r="G6" s="377"/>
      <c r="H6" s="377"/>
      <c r="I6" s="377"/>
      <c r="J6" s="377"/>
      <c r="K6" s="377"/>
      <c r="L6" s="377"/>
      <c r="M6" s="377"/>
      <c r="N6" s="377"/>
      <c r="O6" s="377"/>
      <c r="P6" s="377"/>
    </row>
    <row r="7" spans="1:16" ht="15.75">
      <c r="A7" s="172"/>
      <c r="B7" s="172"/>
      <c r="C7" s="172"/>
      <c r="D7" s="137"/>
      <c r="E7" s="137"/>
      <c r="F7" s="137"/>
      <c r="G7" s="137"/>
      <c r="H7" s="137"/>
      <c r="I7" s="137"/>
      <c r="J7" s="137"/>
      <c r="K7" s="137"/>
      <c r="L7" s="176"/>
      <c r="M7" s="176"/>
      <c r="N7" s="176"/>
      <c r="O7" s="176"/>
      <c r="P7" s="176"/>
    </row>
    <row r="8" spans="1:16" ht="15.75">
      <c r="A8" s="177"/>
      <c r="B8" s="177"/>
      <c r="C8" s="177"/>
      <c r="D8" s="403" t="s">
        <v>307</v>
      </c>
      <c r="E8" s="403"/>
      <c r="F8" s="403"/>
      <c r="G8" s="403"/>
      <c r="H8" s="403"/>
      <c r="I8" s="403"/>
      <c r="J8" s="403"/>
      <c r="K8" s="403"/>
      <c r="L8" s="403"/>
      <c r="M8" s="178"/>
      <c r="N8" s="178"/>
      <c r="O8" s="178"/>
      <c r="P8" s="178"/>
    </row>
    <row r="9" spans="1:16" ht="15.75">
      <c r="A9" s="3"/>
      <c r="B9" s="3"/>
      <c r="C9" s="3"/>
      <c r="D9" s="404"/>
      <c r="E9" s="404"/>
      <c r="F9" s="404"/>
      <c r="G9" s="404"/>
      <c r="H9" s="404"/>
      <c r="I9" s="404"/>
      <c r="J9" s="404"/>
      <c r="K9" s="404"/>
      <c r="L9" s="404"/>
      <c r="M9" s="178"/>
      <c r="N9" s="178"/>
      <c r="O9" s="178"/>
      <c r="P9" s="178"/>
    </row>
    <row r="10" spans="1:16" ht="15.75" customHeight="1">
      <c r="A10" s="3"/>
      <c r="B10" s="3"/>
      <c r="C10" s="3"/>
      <c r="D10" s="406" t="s">
        <v>414</v>
      </c>
      <c r="E10" s="406"/>
      <c r="F10" s="406"/>
      <c r="G10" s="406"/>
      <c r="H10" s="406"/>
      <c r="J10" s="404" t="s">
        <v>264</v>
      </c>
      <c r="K10" s="404"/>
      <c r="L10" s="180"/>
      <c r="M10" s="178"/>
      <c r="N10" s="178"/>
      <c r="O10" s="178"/>
      <c r="P10" s="178"/>
    </row>
    <row r="11" spans="1:16" ht="15.75">
      <c r="A11" s="3"/>
      <c r="B11" s="3"/>
      <c r="C11" s="3"/>
      <c r="D11" s="406"/>
      <c r="E11" s="406"/>
      <c r="F11" s="406"/>
      <c r="G11" s="406"/>
      <c r="H11" s="406"/>
      <c r="I11" s="181"/>
      <c r="J11" s="404"/>
      <c r="K11" s="404"/>
      <c r="L11" s="180"/>
      <c r="M11" s="178"/>
      <c r="N11" s="178"/>
      <c r="O11" s="178"/>
      <c r="P11" s="178"/>
    </row>
    <row r="12" spans="1:16" ht="15.75" customHeight="1">
      <c r="A12" s="3"/>
      <c r="B12" s="3"/>
      <c r="C12" s="3"/>
      <c r="D12" s="405" t="s">
        <v>306</v>
      </c>
      <c r="E12" s="182"/>
      <c r="F12" s="405" t="s">
        <v>413</v>
      </c>
      <c r="G12" s="182"/>
      <c r="H12" s="405" t="s">
        <v>396</v>
      </c>
      <c r="I12" s="182"/>
      <c r="J12" s="405" t="s">
        <v>256</v>
      </c>
      <c r="K12" s="127"/>
      <c r="L12" s="405" t="s">
        <v>255</v>
      </c>
      <c r="M12" s="182"/>
      <c r="N12" s="405" t="s">
        <v>254</v>
      </c>
      <c r="O12" s="182"/>
      <c r="P12" s="405" t="s">
        <v>87</v>
      </c>
    </row>
    <row r="13" spans="1:16" ht="15.75" customHeight="1">
      <c r="A13" s="3"/>
      <c r="B13" s="3"/>
      <c r="C13" s="3"/>
      <c r="D13" s="405"/>
      <c r="E13" s="182"/>
      <c r="F13" s="405"/>
      <c r="G13" s="182"/>
      <c r="H13" s="405"/>
      <c r="I13" s="182"/>
      <c r="J13" s="405"/>
      <c r="K13" s="127"/>
      <c r="L13" s="405"/>
      <c r="M13" s="182"/>
      <c r="N13" s="405"/>
      <c r="O13" s="182"/>
      <c r="P13" s="405"/>
    </row>
    <row r="14" spans="1:16" ht="15.75">
      <c r="A14" s="3"/>
      <c r="B14" s="3"/>
      <c r="C14" s="3"/>
      <c r="D14" s="405"/>
      <c r="E14" s="182"/>
      <c r="F14" s="405"/>
      <c r="G14" s="182"/>
      <c r="H14" s="405"/>
      <c r="I14" s="182"/>
      <c r="J14" s="405"/>
      <c r="K14" s="127"/>
      <c r="L14" s="405"/>
      <c r="M14" s="182"/>
      <c r="N14" s="405"/>
      <c r="O14" s="182"/>
      <c r="P14" s="405"/>
    </row>
    <row r="15" spans="1:16" ht="15.75">
      <c r="A15" s="183"/>
      <c r="B15" s="183"/>
      <c r="C15" s="183"/>
      <c r="D15" s="176" t="s">
        <v>38</v>
      </c>
      <c r="E15" s="176"/>
      <c r="F15" s="176" t="s">
        <v>38</v>
      </c>
      <c r="G15" s="176"/>
      <c r="H15" s="176" t="s">
        <v>38</v>
      </c>
      <c r="I15" s="176"/>
      <c r="J15" s="176" t="s">
        <v>38</v>
      </c>
      <c r="K15" s="176"/>
      <c r="L15" s="176" t="s">
        <v>38</v>
      </c>
      <c r="M15" s="176"/>
      <c r="N15" s="176" t="s">
        <v>38</v>
      </c>
      <c r="O15" s="176"/>
      <c r="P15" s="176" t="s">
        <v>38</v>
      </c>
    </row>
    <row r="16" spans="12:16" ht="15">
      <c r="L16" s="184"/>
      <c r="M16" s="184"/>
      <c r="N16" s="184"/>
      <c r="O16" s="184"/>
      <c r="P16" s="184"/>
    </row>
    <row r="17" spans="12:16" ht="15">
      <c r="L17" s="184"/>
      <c r="M17" s="184"/>
      <c r="N17" s="184"/>
      <c r="O17" s="184"/>
      <c r="P17" s="184"/>
    </row>
    <row r="18" spans="1:16" ht="15.75" customHeight="1">
      <c r="A18" s="401" t="s">
        <v>364</v>
      </c>
      <c r="B18" s="401"/>
      <c r="C18" s="401"/>
      <c r="D18" s="36"/>
      <c r="E18" s="36"/>
      <c r="F18" s="36"/>
      <c r="G18" s="36"/>
      <c r="H18" s="36"/>
      <c r="I18" s="36"/>
      <c r="J18" s="36"/>
      <c r="K18" s="36"/>
      <c r="L18" s="37"/>
      <c r="M18" s="37"/>
      <c r="N18" s="37"/>
      <c r="O18" s="37"/>
      <c r="P18" s="37"/>
    </row>
    <row r="19" spans="1:16" ht="15.75">
      <c r="A19" s="401"/>
      <c r="B19" s="401"/>
      <c r="C19" s="401"/>
      <c r="D19" s="36"/>
      <c r="E19" s="36"/>
      <c r="F19" s="36"/>
      <c r="G19" s="36"/>
      <c r="H19" s="36"/>
      <c r="I19" s="36"/>
      <c r="J19" s="36"/>
      <c r="K19" s="36"/>
      <c r="L19" s="37"/>
      <c r="M19" s="37"/>
      <c r="N19" s="37"/>
      <c r="O19" s="37"/>
      <c r="P19" s="37"/>
    </row>
    <row r="20" spans="1:16" ht="15.75">
      <c r="A20" s="1"/>
      <c r="B20" s="1"/>
      <c r="C20" s="1"/>
      <c r="D20" s="36"/>
      <c r="E20" s="36"/>
      <c r="F20" s="36"/>
      <c r="G20" s="36"/>
      <c r="H20" s="36"/>
      <c r="I20" s="36"/>
      <c r="J20" s="36"/>
      <c r="K20" s="36"/>
      <c r="L20" s="37"/>
      <c r="M20" s="37"/>
      <c r="N20" s="37"/>
      <c r="O20" s="37"/>
      <c r="P20" s="37"/>
    </row>
    <row r="21" spans="1:16" ht="15.75">
      <c r="A21" s="402" t="s">
        <v>238</v>
      </c>
      <c r="B21" s="402"/>
      <c r="C21" s="402"/>
      <c r="D21" s="7">
        <v>25200</v>
      </c>
      <c r="E21" s="7"/>
      <c r="F21" s="7">
        <v>0</v>
      </c>
      <c r="G21" s="7"/>
      <c r="H21" s="7">
        <v>0</v>
      </c>
      <c r="I21" s="7"/>
      <c r="J21" s="7">
        <v>5226</v>
      </c>
      <c r="K21" s="7"/>
      <c r="L21" s="39">
        <f>SUM(D21:K21)</f>
        <v>30426</v>
      </c>
      <c r="M21" s="7"/>
      <c r="N21" s="7">
        <v>592</v>
      </c>
      <c r="O21" s="7"/>
      <c r="P21" s="7">
        <f>SUM(L21:O21)</f>
        <v>31018</v>
      </c>
    </row>
    <row r="22" spans="1:16" ht="15.75">
      <c r="A22" s="1"/>
      <c r="B22" s="3"/>
      <c r="C22" s="1"/>
      <c r="D22" s="7"/>
      <c r="E22" s="7"/>
      <c r="F22" s="7"/>
      <c r="G22" s="7"/>
      <c r="H22" s="7"/>
      <c r="I22" s="7"/>
      <c r="J22" s="7"/>
      <c r="K22" s="7"/>
      <c r="L22" s="7"/>
      <c r="M22" s="7"/>
      <c r="N22" s="7"/>
      <c r="O22" s="7"/>
      <c r="P22" s="7"/>
    </row>
    <row r="23" spans="1:16" ht="15.75">
      <c r="A23" s="380" t="s">
        <v>430</v>
      </c>
      <c r="B23" s="380"/>
      <c r="C23" s="380"/>
      <c r="D23" s="38">
        <v>0</v>
      </c>
      <c r="E23" s="38"/>
      <c r="F23" s="38">
        <v>0</v>
      </c>
      <c r="G23" s="38"/>
      <c r="H23" s="38">
        <v>0</v>
      </c>
      <c r="I23" s="38"/>
      <c r="J23" s="7">
        <f>'Comprehensive Income'!$I$42</f>
        <v>1415</v>
      </c>
      <c r="K23" s="7"/>
      <c r="L23" s="39">
        <f>SUM(D23:K23)</f>
        <v>1415</v>
      </c>
      <c r="M23" s="38"/>
      <c r="N23" s="7">
        <f>'Comprehensive Income'!I44</f>
        <v>53</v>
      </c>
      <c r="O23" s="38"/>
      <c r="P23" s="7">
        <f>SUM(L23:O23)</f>
        <v>1468</v>
      </c>
    </row>
    <row r="24" spans="1:16" ht="15.75">
      <c r="A24" s="380"/>
      <c r="B24" s="380"/>
      <c r="C24" s="380"/>
      <c r="D24" s="38"/>
      <c r="E24" s="38"/>
      <c r="F24" s="38"/>
      <c r="G24" s="38"/>
      <c r="H24" s="38"/>
      <c r="I24" s="38"/>
      <c r="J24" s="7"/>
      <c r="K24" s="7"/>
      <c r="L24" s="39"/>
      <c r="M24" s="38"/>
      <c r="N24" s="7"/>
      <c r="O24" s="38"/>
      <c r="P24" s="7"/>
    </row>
    <row r="25" spans="1:16" ht="15.75">
      <c r="A25" s="129"/>
      <c r="B25" s="129"/>
      <c r="C25" s="129"/>
      <c r="D25" s="38"/>
      <c r="E25" s="38"/>
      <c r="F25" s="38"/>
      <c r="G25" s="38"/>
      <c r="H25" s="38"/>
      <c r="I25" s="38"/>
      <c r="J25" s="7"/>
      <c r="K25" s="7"/>
      <c r="L25" s="39"/>
      <c r="M25" s="38"/>
      <c r="N25" s="7"/>
      <c r="O25" s="38"/>
      <c r="P25" s="7"/>
    </row>
    <row r="26" spans="1:16" ht="15.75" customHeight="1">
      <c r="A26" s="380" t="s">
        <v>431</v>
      </c>
      <c r="B26" s="380"/>
      <c r="C26" s="380"/>
      <c r="D26" s="38"/>
      <c r="E26" s="38"/>
      <c r="F26" s="38">
        <v>0</v>
      </c>
      <c r="G26" s="38"/>
      <c r="H26" s="38">
        <v>9652</v>
      </c>
      <c r="I26" s="38"/>
      <c r="J26" s="7">
        <v>0</v>
      </c>
      <c r="K26" s="7"/>
      <c r="L26" s="39">
        <f>SUM(D26:K26)</f>
        <v>9652</v>
      </c>
      <c r="M26" s="38"/>
      <c r="N26" s="7">
        <v>30</v>
      </c>
      <c r="O26" s="38"/>
      <c r="P26" s="7">
        <f>SUM(L26:O26)</f>
        <v>9682</v>
      </c>
    </row>
    <row r="27" spans="1:16" ht="15.75" customHeight="1">
      <c r="A27" s="380"/>
      <c r="B27" s="380"/>
      <c r="C27" s="380"/>
      <c r="D27" s="38"/>
      <c r="E27" s="38"/>
      <c r="F27" s="38"/>
      <c r="G27" s="38"/>
      <c r="H27" s="38"/>
      <c r="I27" s="38"/>
      <c r="J27" s="7"/>
      <c r="K27" s="7"/>
      <c r="L27" s="39"/>
      <c r="M27" s="38"/>
      <c r="N27" s="7"/>
      <c r="O27" s="38"/>
      <c r="P27" s="7"/>
    </row>
    <row r="28" spans="1:16" ht="15.75">
      <c r="A28" s="129"/>
      <c r="B28" s="129"/>
      <c r="C28" s="129"/>
      <c r="D28" s="38"/>
      <c r="E28" s="38"/>
      <c r="F28" s="38"/>
      <c r="G28" s="38"/>
      <c r="H28" s="38"/>
      <c r="I28" s="38"/>
      <c r="J28" s="7"/>
      <c r="K28" s="7"/>
      <c r="L28" s="39"/>
      <c r="M28" s="38"/>
      <c r="N28" s="7"/>
      <c r="O28" s="38"/>
      <c r="P28" s="7"/>
    </row>
    <row r="29" spans="1:16" ht="51.75" customHeight="1">
      <c r="A29" s="380" t="s">
        <v>349</v>
      </c>
      <c r="B29" s="380"/>
      <c r="C29" s="380"/>
      <c r="D29" s="361">
        <v>0</v>
      </c>
      <c r="E29" s="361"/>
      <c r="F29" s="361">
        <v>0</v>
      </c>
      <c r="G29" s="361"/>
      <c r="H29" s="361">
        <v>0</v>
      </c>
      <c r="I29" s="361"/>
      <c r="J29" s="362">
        <v>-1209</v>
      </c>
      <c r="K29" s="362"/>
      <c r="L29" s="363">
        <f>SUM(D29:K29)</f>
        <v>-1209</v>
      </c>
      <c r="M29" s="361"/>
      <c r="N29" s="362">
        <v>-88</v>
      </c>
      <c r="O29" s="361"/>
      <c r="P29" s="362">
        <f>SUM(L29:O29)</f>
        <v>-1297</v>
      </c>
    </row>
    <row r="30" spans="4:16" ht="15.75">
      <c r="D30" s="38"/>
      <c r="E30" s="38"/>
      <c r="F30" s="38"/>
      <c r="G30" s="38"/>
      <c r="H30" s="38"/>
      <c r="I30" s="38"/>
      <c r="J30" s="7"/>
      <c r="K30" s="7"/>
      <c r="L30" s="7"/>
      <c r="M30" s="38"/>
      <c r="N30" s="7"/>
      <c r="O30" s="38"/>
      <c r="P30" s="7"/>
    </row>
    <row r="31" spans="1:16" ht="16.5" thickBot="1">
      <c r="A31" s="402" t="s">
        <v>365</v>
      </c>
      <c r="B31" s="402"/>
      <c r="C31" s="402"/>
      <c r="D31" s="40">
        <f>SUM(D21:D30)</f>
        <v>25200</v>
      </c>
      <c r="E31" s="40"/>
      <c r="F31" s="40">
        <f>SUM(F21:F30)</f>
        <v>0</v>
      </c>
      <c r="G31" s="40"/>
      <c r="H31" s="40">
        <f>SUM(H21:H30)</f>
        <v>9652</v>
      </c>
      <c r="I31" s="40"/>
      <c r="J31" s="40">
        <f>SUM(J21:J30)</f>
        <v>5432</v>
      </c>
      <c r="K31" s="40"/>
      <c r="L31" s="40">
        <f>SUM(L21:L30)</f>
        <v>40284</v>
      </c>
      <c r="M31" s="40"/>
      <c r="N31" s="40">
        <f>SUM(N21:N30)</f>
        <v>587</v>
      </c>
      <c r="O31" s="40"/>
      <c r="P31" s="40">
        <f>SUM(P21:P30)</f>
        <v>40871</v>
      </c>
    </row>
    <row r="32" spans="1:16" ht="16.5" thickTop="1">
      <c r="A32" s="1"/>
      <c r="B32" s="1"/>
      <c r="C32" s="1"/>
      <c r="D32" s="36"/>
      <c r="E32" s="36"/>
      <c r="F32" s="36"/>
      <c r="G32" s="36"/>
      <c r="H32" s="36"/>
      <c r="I32" s="36"/>
      <c r="J32" s="36"/>
      <c r="K32" s="36"/>
      <c r="L32" s="37"/>
      <c r="M32" s="37"/>
      <c r="N32" s="37"/>
      <c r="O32" s="37"/>
      <c r="P32" s="37"/>
    </row>
    <row r="33" spans="1:16" ht="15.75">
      <c r="A33" s="401" t="s">
        <v>446</v>
      </c>
      <c r="B33" s="401"/>
      <c r="C33" s="401"/>
      <c r="D33" s="36"/>
      <c r="E33" s="36"/>
      <c r="F33" s="36"/>
      <c r="G33" s="36"/>
      <c r="H33" s="36"/>
      <c r="I33" s="36"/>
      <c r="J33" s="36"/>
      <c r="K33" s="36"/>
      <c r="L33" s="37"/>
      <c r="M33" s="37"/>
      <c r="N33" s="37"/>
      <c r="O33" s="37"/>
      <c r="P33" s="37"/>
    </row>
    <row r="34" spans="1:16" ht="15.75">
      <c r="A34" s="401"/>
      <c r="B34" s="401"/>
      <c r="C34" s="401"/>
      <c r="D34" s="36"/>
      <c r="E34" s="36"/>
      <c r="F34" s="36"/>
      <c r="G34" s="36"/>
      <c r="H34" s="36"/>
      <c r="I34" s="36"/>
      <c r="J34" s="36"/>
      <c r="K34" s="36"/>
      <c r="L34" s="37"/>
      <c r="M34" s="37"/>
      <c r="N34" s="37"/>
      <c r="O34" s="37"/>
      <c r="P34" s="37"/>
    </row>
    <row r="35" spans="1:16" ht="15.75">
      <c r="A35" s="1"/>
      <c r="B35" s="1"/>
      <c r="C35" s="1"/>
      <c r="D35" s="36"/>
      <c r="E35" s="36"/>
      <c r="F35" s="36"/>
      <c r="G35" s="36"/>
      <c r="H35" s="36"/>
      <c r="I35" s="36"/>
      <c r="J35" s="36"/>
      <c r="K35" s="36"/>
      <c r="L35" s="37"/>
      <c r="M35" s="37"/>
      <c r="N35" s="37"/>
      <c r="O35" s="37"/>
      <c r="P35" s="37"/>
    </row>
    <row r="36" spans="1:16" ht="15.75">
      <c r="A36" s="402" t="s">
        <v>237</v>
      </c>
      <c r="B36" s="402"/>
      <c r="C36" s="402"/>
      <c r="D36" s="7">
        <f>D31</f>
        <v>25200</v>
      </c>
      <c r="E36" s="7"/>
      <c r="F36" s="7">
        <v>0</v>
      </c>
      <c r="G36" s="7"/>
      <c r="H36" s="7">
        <v>0</v>
      </c>
      <c r="I36" s="7"/>
      <c r="J36" s="7">
        <v>5366</v>
      </c>
      <c r="K36" s="7"/>
      <c r="L36" s="39">
        <f>SUM(D36:K36)</f>
        <v>30566</v>
      </c>
      <c r="M36" s="7"/>
      <c r="N36" s="7">
        <v>643</v>
      </c>
      <c r="O36" s="7"/>
      <c r="P36" s="7">
        <f>SUM(L36:O36)</f>
        <v>31209</v>
      </c>
    </row>
    <row r="37" spans="1:16" ht="15.75">
      <c r="A37" s="1"/>
      <c r="B37" s="3"/>
      <c r="C37" s="1"/>
      <c r="D37" s="7"/>
      <c r="E37" s="7"/>
      <c r="F37" s="7"/>
      <c r="G37" s="7"/>
      <c r="H37" s="7"/>
      <c r="I37" s="7"/>
      <c r="J37" s="7"/>
      <c r="K37" s="7"/>
      <c r="L37" s="7"/>
      <c r="M37" s="7"/>
      <c r="N37" s="7"/>
      <c r="O37" s="7"/>
      <c r="P37" s="7"/>
    </row>
    <row r="38" spans="1:16" ht="15.75">
      <c r="A38" s="382" t="s">
        <v>430</v>
      </c>
      <c r="B38" s="382"/>
      <c r="C38" s="382"/>
      <c r="D38" s="38">
        <v>0</v>
      </c>
      <c r="E38" s="38"/>
      <c r="F38" s="38">
        <v>0</v>
      </c>
      <c r="G38" s="38"/>
      <c r="H38" s="38">
        <v>0</v>
      </c>
      <c r="I38" s="38"/>
      <c r="J38" s="7">
        <f>'Comprehensive Income'!$K$42</f>
        <v>1069</v>
      </c>
      <c r="K38" s="7"/>
      <c r="L38" s="39">
        <f>SUM(D38:J38)</f>
        <v>1069</v>
      </c>
      <c r="M38" s="38"/>
      <c r="N38" s="7">
        <f>'Comprehensive Income'!$K$44</f>
        <v>-51</v>
      </c>
      <c r="O38" s="38"/>
      <c r="P38" s="7">
        <f>SUM(L38:N38)</f>
        <v>1018</v>
      </c>
    </row>
    <row r="39" spans="1:16" ht="15.75">
      <c r="A39" s="382"/>
      <c r="B39" s="382"/>
      <c r="C39" s="382"/>
      <c r="D39" s="38"/>
      <c r="E39" s="38"/>
      <c r="F39" s="38"/>
      <c r="G39" s="38"/>
      <c r="H39" s="38"/>
      <c r="I39" s="38"/>
      <c r="J39" s="7"/>
      <c r="K39" s="7"/>
      <c r="L39" s="39"/>
      <c r="M39" s="38"/>
      <c r="N39" s="7"/>
      <c r="O39" s="38"/>
      <c r="P39" s="7"/>
    </row>
    <row r="40" spans="1:16" ht="15.75">
      <c r="A40" s="61"/>
      <c r="B40" s="61"/>
      <c r="C40" s="61"/>
      <c r="D40" s="38"/>
      <c r="E40" s="38"/>
      <c r="F40" s="38"/>
      <c r="G40" s="38"/>
      <c r="H40" s="38"/>
      <c r="I40" s="38"/>
      <c r="J40" s="7"/>
      <c r="K40" s="7"/>
      <c r="L40" s="39"/>
      <c r="M40" s="38"/>
      <c r="N40" s="7"/>
      <c r="O40" s="38"/>
      <c r="P40" s="7"/>
    </row>
    <row r="41" spans="1:16" ht="50.25" customHeight="1">
      <c r="A41" s="380" t="s">
        <v>350</v>
      </c>
      <c r="B41" s="380"/>
      <c r="C41" s="380"/>
      <c r="D41" s="361">
        <v>0</v>
      </c>
      <c r="E41" s="361"/>
      <c r="F41" s="361">
        <v>0</v>
      </c>
      <c r="G41" s="361"/>
      <c r="H41" s="361">
        <v>0</v>
      </c>
      <c r="I41" s="361"/>
      <c r="J41" s="362">
        <v>-1209</v>
      </c>
      <c r="K41" s="362"/>
      <c r="L41" s="363">
        <f>SUM(D41:J41)</f>
        <v>-1209</v>
      </c>
      <c r="M41" s="361"/>
      <c r="N41" s="362" t="s">
        <v>151</v>
      </c>
      <c r="O41" s="361"/>
      <c r="P41" s="362">
        <f>SUM(L41:N41)</f>
        <v>-1209</v>
      </c>
    </row>
    <row r="42" spans="1:16" ht="15.75">
      <c r="A42" s="1"/>
      <c r="B42" s="1"/>
      <c r="C42" s="1"/>
      <c r="D42" s="38"/>
      <c r="E42" s="38"/>
      <c r="F42" s="38"/>
      <c r="G42" s="38"/>
      <c r="H42" s="38"/>
      <c r="I42" s="38"/>
      <c r="J42" s="7"/>
      <c r="K42" s="7"/>
      <c r="L42" s="7"/>
      <c r="M42" s="38"/>
      <c r="N42" s="7"/>
      <c r="O42" s="38"/>
      <c r="P42" s="7"/>
    </row>
    <row r="43" spans="1:16" ht="16.5" thickBot="1">
      <c r="A43" s="402" t="s">
        <v>366</v>
      </c>
      <c r="B43" s="402"/>
      <c r="C43" s="381"/>
      <c r="D43" s="40">
        <f>SUM(D36:D42)</f>
        <v>25200</v>
      </c>
      <c r="E43" s="40"/>
      <c r="F43" s="40">
        <f>SUM(F36:F42)</f>
        <v>0</v>
      </c>
      <c r="G43" s="40"/>
      <c r="H43" s="40">
        <f>SUM(H36:H42)</f>
        <v>0</v>
      </c>
      <c r="I43" s="40"/>
      <c r="J43" s="40">
        <f>SUM(J36:J42)</f>
        <v>5226</v>
      </c>
      <c r="K43" s="40"/>
      <c r="L43" s="40">
        <f>SUM(L36:L42)</f>
        <v>30426</v>
      </c>
      <c r="M43" s="40"/>
      <c r="N43" s="40">
        <f>SUM(N36:N42)</f>
        <v>592</v>
      </c>
      <c r="O43" s="40"/>
      <c r="P43" s="40">
        <f>SUM(P36:P42)</f>
        <v>31018</v>
      </c>
    </row>
    <row r="44" spans="1:16" ht="16.5" thickTop="1">
      <c r="A44" s="1"/>
      <c r="B44" s="1"/>
      <c r="C44" s="1"/>
      <c r="D44" s="185"/>
      <c r="E44" s="185"/>
      <c r="F44" s="185"/>
      <c r="G44" s="185"/>
      <c r="H44" s="185"/>
      <c r="I44" s="185"/>
      <c r="J44" s="185"/>
      <c r="K44" s="185"/>
      <c r="L44" s="186"/>
      <c r="M44" s="186"/>
      <c r="N44" s="186"/>
      <c r="O44" s="186"/>
      <c r="P44" s="186"/>
    </row>
    <row r="45" spans="1:16" ht="15.75">
      <c r="A45" s="1"/>
      <c r="B45" s="1"/>
      <c r="C45" s="1"/>
      <c r="D45" s="185"/>
      <c r="E45" s="185"/>
      <c r="F45" s="185"/>
      <c r="G45" s="185"/>
      <c r="H45" s="185"/>
      <c r="I45" s="185"/>
      <c r="J45" s="185"/>
      <c r="K45" s="185"/>
      <c r="L45" s="186"/>
      <c r="M45" s="186"/>
      <c r="N45" s="186"/>
      <c r="O45" s="186"/>
      <c r="P45" s="186"/>
    </row>
    <row r="46" spans="1:16" ht="15">
      <c r="A46" s="380" t="s">
        <v>419</v>
      </c>
      <c r="B46" s="380"/>
      <c r="C46" s="380"/>
      <c r="D46" s="380"/>
      <c r="E46" s="380"/>
      <c r="F46" s="380"/>
      <c r="G46" s="380"/>
      <c r="H46" s="380"/>
      <c r="I46" s="380"/>
      <c r="J46" s="380"/>
      <c r="K46" s="380"/>
      <c r="L46" s="380"/>
      <c r="M46" s="380"/>
      <c r="N46" s="380"/>
      <c r="O46" s="380"/>
      <c r="P46" s="380"/>
    </row>
    <row r="47" spans="1:16" ht="15">
      <c r="A47" s="380"/>
      <c r="B47" s="380"/>
      <c r="C47" s="380"/>
      <c r="D47" s="380"/>
      <c r="E47" s="380"/>
      <c r="F47" s="380"/>
      <c r="G47" s="380"/>
      <c r="H47" s="380"/>
      <c r="I47" s="380"/>
      <c r="J47" s="380"/>
      <c r="K47" s="380"/>
      <c r="L47" s="380"/>
      <c r="M47" s="380"/>
      <c r="N47" s="380"/>
      <c r="O47" s="380"/>
      <c r="P47" s="380"/>
    </row>
    <row r="48" spans="1:16" ht="15" customHeight="1">
      <c r="A48" s="380"/>
      <c r="B48" s="380"/>
      <c r="C48" s="380"/>
      <c r="D48" s="380"/>
      <c r="E48" s="380"/>
      <c r="F48" s="380"/>
      <c r="G48" s="380"/>
      <c r="H48" s="380"/>
      <c r="I48" s="380"/>
      <c r="J48" s="380"/>
      <c r="K48" s="380"/>
      <c r="L48" s="380"/>
      <c r="M48" s="380"/>
      <c r="N48" s="380"/>
      <c r="O48" s="380"/>
      <c r="P48" s="380"/>
    </row>
    <row r="49" spans="1:16" ht="15" customHeight="1">
      <c r="A49" s="187"/>
      <c r="B49" s="187"/>
      <c r="C49" s="187"/>
      <c r="D49" s="188"/>
      <c r="E49" s="188"/>
      <c r="F49" s="188"/>
      <c r="G49" s="188"/>
      <c r="H49" s="188"/>
      <c r="I49" s="188"/>
      <c r="J49" s="188"/>
      <c r="K49" s="188"/>
      <c r="L49" s="188"/>
      <c r="M49" s="188"/>
      <c r="N49" s="188"/>
      <c r="O49" s="188"/>
      <c r="P49" s="188"/>
    </row>
    <row r="50" spans="1:16" ht="20.25" customHeight="1">
      <c r="A50" s="187"/>
      <c r="B50" s="187"/>
      <c r="C50" s="187"/>
      <c r="D50" s="188"/>
      <c r="E50" s="188"/>
      <c r="F50" s="188"/>
      <c r="G50" s="188"/>
      <c r="H50" s="188"/>
      <c r="I50" s="188"/>
      <c r="J50" s="188"/>
      <c r="K50" s="188"/>
      <c r="L50" s="188"/>
      <c r="M50" s="188"/>
      <c r="N50" s="188"/>
      <c r="O50" s="188"/>
      <c r="P50" s="188"/>
    </row>
    <row r="54" ht="15.75">
      <c r="P54" s="185"/>
    </row>
  </sheetData>
  <sheetProtection/>
  <mergeCells count="27">
    <mergeCell ref="A46:P48"/>
    <mergeCell ref="A43:C43"/>
    <mergeCell ref="A23:C24"/>
    <mergeCell ref="A38:C39"/>
    <mergeCell ref="A31:C31"/>
    <mergeCell ref="A36:C36"/>
    <mergeCell ref="A29:C29"/>
    <mergeCell ref="A41:C41"/>
    <mergeCell ref="A26:C27"/>
    <mergeCell ref="P12:P14"/>
    <mergeCell ref="A6:P6"/>
    <mergeCell ref="A1:P1"/>
    <mergeCell ref="A2:P2"/>
    <mergeCell ref="A4:P4"/>
    <mergeCell ref="A5:P5"/>
    <mergeCell ref="N12:N14"/>
    <mergeCell ref="F12:F14"/>
    <mergeCell ref="A18:C19"/>
    <mergeCell ref="A33:C34"/>
    <mergeCell ref="A21:C21"/>
    <mergeCell ref="D8:L9"/>
    <mergeCell ref="L12:L14"/>
    <mergeCell ref="D10:H11"/>
    <mergeCell ref="J12:J14"/>
    <mergeCell ref="H12:H14"/>
    <mergeCell ref="D12:D14"/>
    <mergeCell ref="J10:K11"/>
  </mergeCells>
  <printOptions horizontalCentered="1"/>
  <pageMargins left="0" right="0" top="0.669291338582677" bottom="0" header="0.511811023622047" footer="0"/>
  <pageSetup horizontalDpi="600" verticalDpi="600" orientation="portrait" paperSize="9" scale="70" r:id="rId1"/>
  <headerFooter alignWithMargins="0">
    <oddFooter>&amp;R&amp;"Times New Roman,Regular"&amp;12Page 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114"/>
  <sheetViews>
    <sheetView view="pageBreakPreview" zoomScale="75" zoomScaleNormal="85" zoomScaleSheetLayoutView="75" zoomScalePageLayoutView="0" workbookViewId="0" topLeftCell="A43">
      <selection activeCell="A3" sqref="A3"/>
    </sheetView>
  </sheetViews>
  <sheetFormatPr defaultColWidth="9.140625" defaultRowHeight="12.75"/>
  <cols>
    <col min="1" max="7" width="9.140625" style="1" customWidth="1"/>
    <col min="8" max="8" width="13.00390625" style="1" customWidth="1"/>
    <col min="9" max="9" width="14.8515625" style="173" bestFit="1" customWidth="1"/>
    <col min="10" max="10" width="9.140625" style="1" customWidth="1"/>
    <col min="11" max="11" width="16.28125" style="1" bestFit="1" customWidth="1"/>
    <col min="12" max="12" width="9.140625" style="1" customWidth="1"/>
    <col min="13" max="13" width="13.8515625" style="189" bestFit="1" customWidth="1"/>
    <col min="14" max="16384" width="9.140625" style="1" customWidth="1"/>
  </cols>
  <sheetData>
    <row r="1" spans="1:11" ht="15.75">
      <c r="A1" s="387" t="s">
        <v>46</v>
      </c>
      <c r="B1" s="387"/>
      <c r="C1" s="387"/>
      <c r="D1" s="387"/>
      <c r="E1" s="387"/>
      <c r="F1" s="387"/>
      <c r="G1" s="387"/>
      <c r="H1" s="387"/>
      <c r="I1" s="387"/>
      <c r="J1" s="387"/>
      <c r="K1" s="387"/>
    </row>
    <row r="2" spans="1:11" ht="15.75">
      <c r="A2" s="387" t="s">
        <v>92</v>
      </c>
      <c r="B2" s="387"/>
      <c r="C2" s="387"/>
      <c r="D2" s="387"/>
      <c r="E2" s="387"/>
      <c r="F2" s="387"/>
      <c r="G2" s="387"/>
      <c r="H2" s="387"/>
      <c r="I2" s="387"/>
      <c r="J2" s="387"/>
      <c r="K2" s="387"/>
    </row>
    <row r="3" spans="1:11" ht="15.75">
      <c r="A3" s="66"/>
      <c r="B3" s="152"/>
      <c r="C3" s="152"/>
      <c r="D3" s="152"/>
      <c r="E3" s="152"/>
      <c r="F3" s="152"/>
      <c r="G3" s="152"/>
      <c r="H3" s="152"/>
      <c r="I3" s="190"/>
      <c r="J3" s="152"/>
      <c r="K3" s="152"/>
    </row>
    <row r="4" spans="1:11" ht="15.75">
      <c r="A4" s="387" t="s">
        <v>308</v>
      </c>
      <c r="B4" s="387"/>
      <c r="C4" s="387"/>
      <c r="D4" s="387"/>
      <c r="E4" s="387"/>
      <c r="F4" s="387"/>
      <c r="G4" s="387"/>
      <c r="H4" s="387"/>
      <c r="I4" s="387"/>
      <c r="J4" s="387"/>
      <c r="K4" s="387"/>
    </row>
    <row r="5" spans="1:11" ht="15.75">
      <c r="A5" s="388" t="str">
        <f>+'Comprehensive Income'!A5:K5</f>
        <v>FOR THE 4TH QUARTER ENDED 31 DECEMBER 2011</v>
      </c>
      <c r="B5" s="388"/>
      <c r="C5" s="388"/>
      <c r="D5" s="388"/>
      <c r="E5" s="388"/>
      <c r="F5" s="388"/>
      <c r="G5" s="388"/>
      <c r="H5" s="388"/>
      <c r="I5" s="388"/>
      <c r="J5" s="388"/>
      <c r="K5" s="388"/>
    </row>
    <row r="6" spans="1:11" ht="15.75">
      <c r="A6" s="183"/>
      <c r="B6" s="183"/>
      <c r="C6" s="183"/>
      <c r="D6" s="183"/>
      <c r="E6" s="183"/>
      <c r="F6" s="183"/>
      <c r="G6" s="183"/>
      <c r="H6" s="183"/>
      <c r="I6" s="191"/>
      <c r="J6" s="183"/>
      <c r="K6" s="192"/>
    </row>
    <row r="7" spans="1:11" ht="15.75">
      <c r="A7" s="82"/>
      <c r="B7" s="82"/>
      <c r="C7" s="82"/>
      <c r="D7" s="82"/>
      <c r="E7" s="82"/>
      <c r="F7" s="82"/>
      <c r="G7" s="82"/>
      <c r="H7" s="82"/>
      <c r="I7" s="193"/>
      <c r="J7" s="186"/>
      <c r="K7" s="7"/>
    </row>
    <row r="8" spans="1:11" ht="15.75" customHeight="1">
      <c r="A8" s="82"/>
      <c r="B8" s="82"/>
      <c r="C8" s="82"/>
      <c r="D8" s="82"/>
      <c r="E8" s="82"/>
      <c r="F8" s="82"/>
      <c r="G8" s="82"/>
      <c r="I8" s="194"/>
      <c r="J8" s="47"/>
      <c r="K8" s="195" t="s">
        <v>367</v>
      </c>
    </row>
    <row r="9" spans="1:11" ht="15.75">
      <c r="A9" s="82"/>
      <c r="B9" s="82"/>
      <c r="C9" s="82"/>
      <c r="D9" s="82"/>
      <c r="E9" s="82"/>
      <c r="F9" s="82"/>
      <c r="G9" s="82"/>
      <c r="I9" s="196" t="s">
        <v>367</v>
      </c>
      <c r="J9" s="47"/>
      <c r="K9" s="197" t="s">
        <v>291</v>
      </c>
    </row>
    <row r="10" spans="1:11" ht="15.75">
      <c r="A10" s="82"/>
      <c r="B10" s="82"/>
      <c r="C10" s="82"/>
      <c r="D10" s="82"/>
      <c r="E10" s="82"/>
      <c r="F10" s="82"/>
      <c r="G10" s="82"/>
      <c r="I10" s="196" t="s">
        <v>309</v>
      </c>
      <c r="J10" s="47"/>
      <c r="K10" s="197" t="s">
        <v>309</v>
      </c>
    </row>
    <row r="11" spans="1:11" ht="15.75">
      <c r="A11" s="82"/>
      <c r="B11" s="82"/>
      <c r="C11" s="82"/>
      <c r="D11" s="82"/>
      <c r="E11" s="82"/>
      <c r="F11" s="82"/>
      <c r="G11" s="82"/>
      <c r="I11" s="196" t="s">
        <v>362</v>
      </c>
      <c r="J11" s="122"/>
      <c r="K11" s="198" t="s">
        <v>169</v>
      </c>
    </row>
    <row r="12" spans="1:11" ht="15.75">
      <c r="A12" s="82"/>
      <c r="B12" s="82"/>
      <c r="C12" s="82"/>
      <c r="D12" s="82"/>
      <c r="E12" s="82"/>
      <c r="F12" s="82"/>
      <c r="G12" s="82"/>
      <c r="I12" s="199" t="s">
        <v>90</v>
      </c>
      <c r="J12" s="200"/>
      <c r="K12" s="201" t="s">
        <v>91</v>
      </c>
    </row>
    <row r="13" spans="1:13" ht="15.75">
      <c r="A13" s="78"/>
      <c r="B13" s="78"/>
      <c r="C13" s="78"/>
      <c r="D13" s="78"/>
      <c r="E13" s="78"/>
      <c r="F13" s="78"/>
      <c r="G13" s="78"/>
      <c r="H13" s="78"/>
      <c r="I13" s="138" t="s">
        <v>38</v>
      </c>
      <c r="J13" s="79"/>
      <c r="K13" s="202" t="s">
        <v>38</v>
      </c>
      <c r="M13" s="203"/>
    </row>
    <row r="14" spans="1:11" ht="15.75">
      <c r="A14" s="82"/>
      <c r="B14" s="82"/>
      <c r="C14" s="82"/>
      <c r="D14" s="82"/>
      <c r="E14" s="82"/>
      <c r="F14" s="82"/>
      <c r="G14" s="82"/>
      <c r="H14" s="82"/>
      <c r="I14" s="204"/>
      <c r="J14" s="205"/>
      <c r="K14" s="205"/>
    </row>
    <row r="15" spans="1:11" ht="15.75">
      <c r="A15" s="418" t="s">
        <v>327</v>
      </c>
      <c r="B15" s="418"/>
      <c r="C15" s="418"/>
      <c r="D15" s="418"/>
      <c r="E15" s="418"/>
      <c r="F15" s="418"/>
      <c r="G15" s="418"/>
      <c r="H15" s="418"/>
      <c r="I15" s="206"/>
      <c r="J15" s="72"/>
      <c r="K15" s="4"/>
    </row>
    <row r="16" spans="1:12" ht="15.75">
      <c r="A16" s="82"/>
      <c r="B16" s="416" t="s">
        <v>310</v>
      </c>
      <c r="C16" s="416"/>
      <c r="D16" s="416"/>
      <c r="E16" s="416"/>
      <c r="F16" s="416"/>
      <c r="G16" s="416"/>
      <c r="H16" s="416"/>
      <c r="I16" s="207">
        <f>'Comprehensive Income'!I29</f>
        <v>2534</v>
      </c>
      <c r="K16" s="208">
        <f>'Comprehensive Income'!$K$29</f>
        <v>1844</v>
      </c>
      <c r="L16" s="209"/>
    </row>
    <row r="17" spans="1:12" ht="15.75">
      <c r="A17" s="82"/>
      <c r="B17" s="416" t="s">
        <v>340</v>
      </c>
      <c r="C17" s="416"/>
      <c r="D17" s="416"/>
      <c r="E17" s="416"/>
      <c r="F17" s="416"/>
      <c r="G17" s="416"/>
      <c r="H17" s="416"/>
      <c r="I17" s="207"/>
      <c r="K17" s="208"/>
      <c r="L17" s="210"/>
    </row>
    <row r="18" spans="1:12" ht="15.75">
      <c r="A18" s="82"/>
      <c r="B18" s="64"/>
      <c r="C18" s="416" t="s">
        <v>455</v>
      </c>
      <c r="D18" s="416"/>
      <c r="E18" s="416"/>
      <c r="F18" s="416"/>
      <c r="G18" s="416"/>
      <c r="H18" s="416"/>
      <c r="I18" s="207">
        <v>0</v>
      </c>
      <c r="K18" s="208">
        <v>30</v>
      </c>
      <c r="L18" s="210"/>
    </row>
    <row r="19" spans="1:12" ht="15.75">
      <c r="A19" s="82"/>
      <c r="B19" s="82"/>
      <c r="C19" s="371" t="s">
        <v>80</v>
      </c>
      <c r="D19" s="371"/>
      <c r="E19" s="371"/>
      <c r="F19" s="371"/>
      <c r="G19" s="371"/>
      <c r="H19" s="371"/>
      <c r="I19" s="207">
        <v>873</v>
      </c>
      <c r="K19" s="208">
        <v>820</v>
      </c>
      <c r="L19" s="210"/>
    </row>
    <row r="20" spans="1:12" ht="15.75">
      <c r="A20" s="82"/>
      <c r="B20" s="82"/>
      <c r="C20" s="417" t="s">
        <v>160</v>
      </c>
      <c r="D20" s="417"/>
      <c r="E20" s="417"/>
      <c r="F20" s="417"/>
      <c r="G20" s="417"/>
      <c r="H20" s="417"/>
      <c r="I20" s="207">
        <v>-88</v>
      </c>
      <c r="K20" s="208">
        <v>0</v>
      </c>
      <c r="L20" s="210"/>
    </row>
    <row r="21" spans="1:12" ht="15.75">
      <c r="A21" s="82"/>
      <c r="B21" s="82"/>
      <c r="C21" s="417" t="s">
        <v>459</v>
      </c>
      <c r="D21" s="417"/>
      <c r="E21" s="417"/>
      <c r="F21" s="417"/>
      <c r="G21" s="417"/>
      <c r="H21" s="417"/>
      <c r="I21" s="207">
        <v>0</v>
      </c>
      <c r="K21" s="208">
        <v>-24</v>
      </c>
      <c r="L21" s="210"/>
    </row>
    <row r="22" spans="1:12" ht="15.75">
      <c r="A22" s="82"/>
      <c r="B22" s="82"/>
      <c r="C22" s="417" t="s">
        <v>127</v>
      </c>
      <c r="D22" s="417"/>
      <c r="E22" s="417"/>
      <c r="F22" s="417"/>
      <c r="G22" s="417"/>
      <c r="H22" s="417"/>
      <c r="I22" s="207">
        <v>1200</v>
      </c>
      <c r="K22" s="2">
        <v>705</v>
      </c>
      <c r="L22" s="210"/>
    </row>
    <row r="23" spans="1:12" ht="15.75">
      <c r="A23" s="82"/>
      <c r="B23" s="82"/>
      <c r="C23" s="416" t="s">
        <v>59</v>
      </c>
      <c r="D23" s="416"/>
      <c r="E23" s="416"/>
      <c r="F23" s="416"/>
      <c r="G23" s="416"/>
      <c r="H23" s="416"/>
      <c r="I23" s="207">
        <f>-'Comprehensive Income'!$I$26</f>
        <v>23</v>
      </c>
      <c r="K23" s="208">
        <f>-'Comprehensive Income'!$K$26</f>
        <v>32</v>
      </c>
      <c r="L23" s="3"/>
    </row>
    <row r="24" spans="1:12" ht="15.75">
      <c r="A24" s="82"/>
      <c r="B24" s="82"/>
      <c r="C24" s="416" t="s">
        <v>41</v>
      </c>
      <c r="D24" s="416"/>
      <c r="E24" s="416"/>
      <c r="F24" s="416"/>
      <c r="G24" s="416"/>
      <c r="H24" s="416"/>
      <c r="I24" s="207">
        <f>-'Comprehensive Income'!$I$24</f>
        <v>-255</v>
      </c>
      <c r="K24" s="208">
        <f>-'Comprehensive Income'!$K$24</f>
        <v>-225</v>
      </c>
      <c r="L24" s="3"/>
    </row>
    <row r="25" spans="1:12" ht="15.75">
      <c r="A25" s="82"/>
      <c r="B25" s="82"/>
      <c r="C25" s="416" t="s">
        <v>397</v>
      </c>
      <c r="D25" s="416"/>
      <c r="E25" s="416"/>
      <c r="F25" s="416"/>
      <c r="G25" s="416"/>
      <c r="H25" s="416"/>
      <c r="I25" s="207">
        <v>62</v>
      </c>
      <c r="K25" s="208">
        <v>10</v>
      </c>
      <c r="L25" s="3"/>
    </row>
    <row r="26" spans="1:12" ht="15.75">
      <c r="A26" s="82"/>
      <c r="B26" s="82"/>
      <c r="C26" s="416" t="s">
        <v>159</v>
      </c>
      <c r="D26" s="416"/>
      <c r="E26" s="416"/>
      <c r="F26" s="416"/>
      <c r="G26" s="416"/>
      <c r="H26" s="416"/>
      <c r="I26" s="207">
        <v>56</v>
      </c>
      <c r="K26" s="211">
        <v>32</v>
      </c>
      <c r="L26" s="3"/>
    </row>
    <row r="27" spans="1:12" ht="15.75">
      <c r="A27" s="82"/>
      <c r="B27" s="82"/>
      <c r="C27" s="416" t="s">
        <v>454</v>
      </c>
      <c r="D27" s="416"/>
      <c r="E27" s="416"/>
      <c r="F27" s="416"/>
      <c r="G27" s="416"/>
      <c r="H27" s="416"/>
      <c r="I27" s="207">
        <v>0</v>
      </c>
      <c r="K27" s="211">
        <v>148</v>
      </c>
      <c r="L27" s="3"/>
    </row>
    <row r="28" spans="1:12" ht="15.75">
      <c r="A28" s="82"/>
      <c r="B28" s="416" t="s">
        <v>311</v>
      </c>
      <c r="C28" s="416"/>
      <c r="D28" s="416"/>
      <c r="E28" s="416"/>
      <c r="F28" s="416"/>
      <c r="G28" s="416"/>
      <c r="H28" s="417"/>
      <c r="I28" s="212">
        <f>SUM(I16:I27)</f>
        <v>4405</v>
      </c>
      <c r="J28" s="213"/>
      <c r="K28" s="214">
        <f>SUM(K16:K27)</f>
        <v>3372</v>
      </c>
      <c r="L28" s="3"/>
    </row>
    <row r="29" spans="1:12" ht="15.75">
      <c r="A29" s="82"/>
      <c r="B29" s="82"/>
      <c r="C29" s="82"/>
      <c r="D29" s="82"/>
      <c r="E29" s="82"/>
      <c r="F29" s="82"/>
      <c r="G29" s="82"/>
      <c r="H29" s="82"/>
      <c r="I29" s="215"/>
      <c r="J29" s="213"/>
      <c r="K29" s="208"/>
      <c r="L29" s="3"/>
    </row>
    <row r="30" spans="1:12" ht="15.75">
      <c r="A30" s="82"/>
      <c r="B30" s="82" t="s">
        <v>341</v>
      </c>
      <c r="C30" s="82"/>
      <c r="D30" s="82"/>
      <c r="E30" s="82"/>
      <c r="F30" s="82"/>
      <c r="G30" s="82"/>
      <c r="H30" s="82"/>
      <c r="I30" s="215"/>
      <c r="J30" s="213"/>
      <c r="K30" s="208"/>
      <c r="L30" s="3"/>
    </row>
    <row r="31" spans="1:12" ht="15.75">
      <c r="A31" s="82"/>
      <c r="B31" s="416" t="s">
        <v>49</v>
      </c>
      <c r="C31" s="416"/>
      <c r="D31" s="416"/>
      <c r="E31" s="416"/>
      <c r="F31" s="416"/>
      <c r="G31" s="416"/>
      <c r="H31" s="416"/>
      <c r="I31" s="215">
        <v>54</v>
      </c>
      <c r="J31" s="213"/>
      <c r="K31" s="208">
        <v>439</v>
      </c>
      <c r="L31" s="3"/>
    </row>
    <row r="32" spans="1:11" ht="15.75">
      <c r="A32" s="82"/>
      <c r="B32" s="416" t="s">
        <v>359</v>
      </c>
      <c r="C32" s="416"/>
      <c r="D32" s="416"/>
      <c r="E32" s="416"/>
      <c r="F32" s="416"/>
      <c r="G32" s="416"/>
      <c r="H32" s="416"/>
      <c r="I32" s="149">
        <f>-1015</f>
        <v>-1015</v>
      </c>
      <c r="K32" s="208">
        <v>-327</v>
      </c>
    </row>
    <row r="33" spans="1:11" ht="15.75">
      <c r="A33" s="82"/>
      <c r="B33" s="416" t="s">
        <v>54</v>
      </c>
      <c r="C33" s="416"/>
      <c r="D33" s="416"/>
      <c r="E33" s="416"/>
      <c r="F33" s="416"/>
      <c r="G33" s="416"/>
      <c r="H33" s="416"/>
      <c r="I33" s="150">
        <v>727</v>
      </c>
      <c r="J33" s="3"/>
      <c r="K33" s="216">
        <v>-364</v>
      </c>
    </row>
    <row r="34" spans="1:11" ht="15.75">
      <c r="A34" s="82"/>
      <c r="B34" s="416" t="s">
        <v>328</v>
      </c>
      <c r="C34" s="416"/>
      <c r="D34" s="416"/>
      <c r="E34" s="416"/>
      <c r="F34" s="416"/>
      <c r="G34" s="416"/>
      <c r="H34" s="416"/>
      <c r="I34" s="217">
        <f>SUM(I28:I33)</f>
        <v>4171</v>
      </c>
      <c r="K34" s="218">
        <f>SUM(K28:K33)</f>
        <v>3120</v>
      </c>
    </row>
    <row r="35" spans="1:11" ht="15.75">
      <c r="A35" s="82"/>
      <c r="B35" s="82"/>
      <c r="C35" s="82"/>
      <c r="D35" s="82"/>
      <c r="E35" s="82"/>
      <c r="F35" s="82"/>
      <c r="G35" s="82"/>
      <c r="H35" s="82"/>
      <c r="I35" s="217"/>
      <c r="K35" s="211"/>
    </row>
    <row r="36" spans="1:11" ht="15.75">
      <c r="A36" s="82"/>
      <c r="B36" s="82"/>
      <c r="C36" s="416" t="s">
        <v>60</v>
      </c>
      <c r="D36" s="416"/>
      <c r="E36" s="416"/>
      <c r="F36" s="416"/>
      <c r="G36" s="416"/>
      <c r="H36" s="416"/>
      <c r="I36" s="149">
        <f>-I23</f>
        <v>-23</v>
      </c>
      <c r="K36" s="149">
        <f>-K23</f>
        <v>-32</v>
      </c>
    </row>
    <row r="37" spans="1:11" ht="15.75">
      <c r="A37" s="82"/>
      <c r="B37" s="82"/>
      <c r="C37" s="416" t="s">
        <v>93</v>
      </c>
      <c r="D37" s="416"/>
      <c r="E37" s="416"/>
      <c r="F37" s="416"/>
      <c r="G37" s="416"/>
      <c r="H37" s="416"/>
      <c r="I37" s="149">
        <v>25</v>
      </c>
      <c r="K37" s="211">
        <v>98</v>
      </c>
    </row>
    <row r="38" spans="1:11" ht="15.75">
      <c r="A38" s="82"/>
      <c r="C38" s="416" t="s">
        <v>81</v>
      </c>
      <c r="D38" s="416"/>
      <c r="E38" s="416"/>
      <c r="F38" s="416"/>
      <c r="G38" s="416"/>
      <c r="H38" s="416"/>
      <c r="I38" s="149">
        <v>-901</v>
      </c>
      <c r="K38" s="216">
        <v>-799</v>
      </c>
    </row>
    <row r="39" spans="1:11" ht="15.75">
      <c r="A39" s="82"/>
      <c r="B39" s="418" t="s">
        <v>329</v>
      </c>
      <c r="C39" s="418"/>
      <c r="D39" s="418"/>
      <c r="E39" s="418"/>
      <c r="F39" s="418"/>
      <c r="G39" s="418"/>
      <c r="H39" s="423"/>
      <c r="I39" s="219">
        <f>SUM(I34:I38)</f>
        <v>3272</v>
      </c>
      <c r="K39" s="220">
        <f>SUM(K34:K38)</f>
        <v>2387</v>
      </c>
    </row>
    <row r="40" spans="2:11" ht="15.75">
      <c r="B40" s="82"/>
      <c r="C40" s="82"/>
      <c r="D40" s="82"/>
      <c r="E40" s="82"/>
      <c r="F40" s="82"/>
      <c r="G40" s="82"/>
      <c r="H40" s="82"/>
      <c r="I40" s="149"/>
      <c r="K40" s="211"/>
    </row>
    <row r="41" spans="1:11" ht="15.75">
      <c r="A41" s="418" t="s">
        <v>330</v>
      </c>
      <c r="B41" s="418"/>
      <c r="C41" s="418"/>
      <c r="D41" s="418"/>
      <c r="E41" s="418"/>
      <c r="F41" s="418"/>
      <c r="G41" s="418"/>
      <c r="H41" s="418"/>
      <c r="I41" s="149"/>
      <c r="K41" s="211"/>
    </row>
    <row r="42" spans="1:11" ht="15.75">
      <c r="A42" s="120"/>
      <c r="B42" s="120"/>
      <c r="C42" s="416" t="s">
        <v>457</v>
      </c>
      <c r="D42" s="416"/>
      <c r="E42" s="416"/>
      <c r="F42" s="416"/>
      <c r="G42" s="416"/>
      <c r="H42" s="416"/>
      <c r="I42" s="149">
        <v>0</v>
      </c>
      <c r="K42" s="211">
        <v>3</v>
      </c>
    </row>
    <row r="43" spans="1:11" ht="15.75">
      <c r="A43" s="82"/>
      <c r="B43" s="82"/>
      <c r="C43" s="416" t="s">
        <v>61</v>
      </c>
      <c r="D43" s="416"/>
      <c r="E43" s="416"/>
      <c r="F43" s="416"/>
      <c r="G43" s="416"/>
      <c r="H43" s="416"/>
      <c r="I43" s="149">
        <f>-I24</f>
        <v>255</v>
      </c>
      <c r="K43" s="211">
        <f>-K24</f>
        <v>225</v>
      </c>
    </row>
    <row r="44" spans="1:11" ht="15.75">
      <c r="A44" s="82"/>
      <c r="B44" s="82"/>
      <c r="C44" s="416" t="s">
        <v>456</v>
      </c>
      <c r="D44" s="416"/>
      <c r="E44" s="416"/>
      <c r="F44" s="416"/>
      <c r="G44" s="416"/>
      <c r="H44" s="416"/>
      <c r="I44" s="7" t="s">
        <v>151</v>
      </c>
      <c r="K44" s="211">
        <v>24</v>
      </c>
    </row>
    <row r="45" spans="1:11" ht="15.75">
      <c r="A45" s="82"/>
      <c r="C45" s="416" t="s">
        <v>360</v>
      </c>
      <c r="D45" s="416"/>
      <c r="E45" s="416"/>
      <c r="F45" s="416"/>
      <c r="G45" s="416"/>
      <c r="H45" s="416"/>
      <c r="I45" s="217">
        <v>-1208</v>
      </c>
      <c r="K45" s="7">
        <v>-1247</v>
      </c>
    </row>
    <row r="46" spans="1:11" ht="15.75">
      <c r="A46" s="82"/>
      <c r="C46" s="91" t="s">
        <v>344</v>
      </c>
      <c r="D46" s="91"/>
      <c r="E46" s="91"/>
      <c r="F46" s="91"/>
      <c r="G46" s="91"/>
      <c r="H46" s="91"/>
      <c r="I46" s="217">
        <v>97</v>
      </c>
      <c r="K46" s="7">
        <v>0</v>
      </c>
    </row>
    <row r="47" spans="1:11" ht="15.75">
      <c r="A47" s="82"/>
      <c r="B47" s="385" t="s">
        <v>331</v>
      </c>
      <c r="C47" s="385"/>
      <c r="D47" s="385"/>
      <c r="E47" s="385"/>
      <c r="F47" s="385"/>
      <c r="G47" s="385"/>
      <c r="H47" s="386"/>
      <c r="I47" s="221">
        <f>SUM(I42:I46)</f>
        <v>-856</v>
      </c>
      <c r="K47" s="221">
        <f>SUM(K42:K46)</f>
        <v>-995</v>
      </c>
    </row>
    <row r="48" spans="2:11" ht="15.75">
      <c r="B48" s="82"/>
      <c r="C48" s="82"/>
      <c r="D48" s="82"/>
      <c r="E48" s="82"/>
      <c r="F48" s="82"/>
      <c r="G48" s="82"/>
      <c r="H48" s="82"/>
      <c r="I48" s="149"/>
      <c r="K48" s="211"/>
    </row>
    <row r="49" spans="1:11" ht="15.75">
      <c r="A49" s="418" t="s">
        <v>332</v>
      </c>
      <c r="B49" s="418"/>
      <c r="C49" s="418"/>
      <c r="D49" s="418"/>
      <c r="E49" s="418"/>
      <c r="F49" s="418"/>
      <c r="G49" s="418"/>
      <c r="H49" s="418"/>
      <c r="I49" s="149"/>
      <c r="K49" s="211"/>
    </row>
    <row r="50" spans="1:11" ht="15.75">
      <c r="A50" s="120"/>
      <c r="B50" s="120"/>
      <c r="C50" s="384" t="s">
        <v>447</v>
      </c>
      <c r="D50" s="384"/>
      <c r="E50" s="384"/>
      <c r="F50" s="384"/>
      <c r="G50" s="384"/>
      <c r="H50" s="384"/>
      <c r="I50" s="149">
        <v>304</v>
      </c>
      <c r="K50" s="7" t="s">
        <v>151</v>
      </c>
    </row>
    <row r="51" spans="1:11" ht="15.75">
      <c r="A51" s="120"/>
      <c r="B51" s="120"/>
      <c r="C51" s="384" t="s">
        <v>343</v>
      </c>
      <c r="D51" s="384"/>
      <c r="E51" s="384"/>
      <c r="F51" s="384"/>
      <c r="G51" s="384"/>
      <c r="H51" s="384"/>
      <c r="I51" s="149">
        <v>78</v>
      </c>
      <c r="K51" s="7" t="s">
        <v>151</v>
      </c>
    </row>
    <row r="52" spans="1:11" ht="15.75">
      <c r="A52" s="82"/>
      <c r="B52" s="82"/>
      <c r="C52" s="416" t="s">
        <v>345</v>
      </c>
      <c r="D52" s="416"/>
      <c r="E52" s="416"/>
      <c r="F52" s="416"/>
      <c r="G52" s="416"/>
      <c r="H52" s="416"/>
      <c r="I52" s="149">
        <v>-44</v>
      </c>
      <c r="K52" s="211">
        <v>-437</v>
      </c>
    </row>
    <row r="53" spans="1:11" ht="15.75">
      <c r="A53" s="82"/>
      <c r="B53" s="82"/>
      <c r="C53" s="416" t="s">
        <v>354</v>
      </c>
      <c r="D53" s="416"/>
      <c r="E53" s="416"/>
      <c r="F53" s="416"/>
      <c r="G53" s="416"/>
      <c r="H53" s="416"/>
      <c r="I53" s="149">
        <v>-1209</v>
      </c>
      <c r="K53" s="211">
        <v>-1209</v>
      </c>
    </row>
    <row r="54" spans="1:11" ht="15.75">
      <c r="A54" s="82"/>
      <c r="B54" s="82"/>
      <c r="C54" s="416" t="s">
        <v>355</v>
      </c>
      <c r="D54" s="416"/>
      <c r="E54" s="416"/>
      <c r="F54" s="416"/>
      <c r="G54" s="416"/>
      <c r="H54" s="416"/>
      <c r="I54" s="149">
        <v>-88</v>
      </c>
      <c r="K54" s="7" t="s">
        <v>151</v>
      </c>
    </row>
    <row r="55" spans="1:11" ht="15.75">
      <c r="A55" s="82"/>
      <c r="B55" s="418" t="s">
        <v>347</v>
      </c>
      <c r="C55" s="418"/>
      <c r="D55" s="418"/>
      <c r="E55" s="418"/>
      <c r="F55" s="418"/>
      <c r="G55" s="418"/>
      <c r="H55" s="423"/>
      <c r="I55" s="222">
        <f>SUM(I50:I54)</f>
        <v>-959</v>
      </c>
      <c r="K55" s="11">
        <f>SUM(K50:K53)</f>
        <v>-1646</v>
      </c>
    </row>
    <row r="56" spans="1:11" ht="15.75">
      <c r="A56" s="82"/>
      <c r="B56" s="88"/>
      <c r="C56" s="82"/>
      <c r="D56" s="82"/>
      <c r="E56" s="82"/>
      <c r="F56" s="82"/>
      <c r="G56" s="82"/>
      <c r="H56" s="82"/>
      <c r="I56" s="149"/>
      <c r="J56" s="211"/>
      <c r="K56" s="211"/>
    </row>
    <row r="57" spans="1:14" ht="15.75">
      <c r="A57" s="88" t="s">
        <v>333</v>
      </c>
      <c r="B57" s="82"/>
      <c r="C57" s="82"/>
      <c r="D57" s="82"/>
      <c r="E57" s="82"/>
      <c r="F57" s="82"/>
      <c r="G57" s="82"/>
      <c r="H57" s="82"/>
      <c r="I57" s="217">
        <f>I55+I47+I39</f>
        <v>1457</v>
      </c>
      <c r="K57" s="218">
        <f>K55+K47+K39</f>
        <v>-254</v>
      </c>
      <c r="N57" s="355"/>
    </row>
    <row r="58" spans="1:11" ht="15.75">
      <c r="A58" s="88" t="s">
        <v>448</v>
      </c>
      <c r="B58" s="82"/>
      <c r="C58" s="82"/>
      <c r="D58" s="82"/>
      <c r="E58" s="82"/>
      <c r="F58" s="82"/>
      <c r="G58" s="82"/>
      <c r="H58" s="82"/>
      <c r="I58" s="193">
        <v>9494</v>
      </c>
      <c r="K58" s="7">
        <v>9748</v>
      </c>
    </row>
    <row r="59" spans="1:14" ht="16.5" thickBot="1">
      <c r="A59" s="88" t="s">
        <v>449</v>
      </c>
      <c r="B59" s="82"/>
      <c r="C59" s="82"/>
      <c r="D59" s="82"/>
      <c r="E59" s="82"/>
      <c r="F59" s="82"/>
      <c r="G59" s="82"/>
      <c r="H59" s="82"/>
      <c r="I59" s="223">
        <f>SUM(I57:I58)</f>
        <v>10951</v>
      </c>
      <c r="K59" s="10">
        <f>SUM(K57:K58)</f>
        <v>9494</v>
      </c>
      <c r="N59" s="354"/>
    </row>
    <row r="60" spans="1:9" ht="16.5" thickTop="1">
      <c r="A60" s="82"/>
      <c r="B60" s="82"/>
      <c r="C60" s="82"/>
      <c r="D60" s="82"/>
      <c r="E60" s="82"/>
      <c r="F60" s="82"/>
      <c r="G60" s="82"/>
      <c r="H60" s="82"/>
      <c r="I60" s="149"/>
    </row>
    <row r="61" spans="1:9" ht="15.75">
      <c r="A61" s="82"/>
      <c r="B61" s="82"/>
      <c r="C61" s="82"/>
      <c r="D61" s="82"/>
      <c r="E61" s="82"/>
      <c r="F61" s="82"/>
      <c r="G61" s="82"/>
      <c r="H61" s="82"/>
      <c r="I61" s="149"/>
    </row>
    <row r="62" spans="1:11" ht="15.75">
      <c r="A62" s="88" t="s">
        <v>312</v>
      </c>
      <c r="B62" s="82"/>
      <c r="C62" s="82"/>
      <c r="D62" s="82"/>
      <c r="E62" s="82"/>
      <c r="F62" s="82"/>
      <c r="G62" s="82"/>
      <c r="H62" s="82"/>
      <c r="I62" s="149"/>
      <c r="K62" s="208"/>
    </row>
    <row r="63" spans="1:14" ht="15.75">
      <c r="A63" s="416" t="s">
        <v>342</v>
      </c>
      <c r="B63" s="416"/>
      <c r="C63" s="416"/>
      <c r="D63" s="416"/>
      <c r="E63" s="416"/>
      <c r="F63" s="416"/>
      <c r="G63" s="416"/>
      <c r="H63" s="416"/>
      <c r="I63" s="149">
        <f>+'Financial Position'!F29</f>
        <v>4843</v>
      </c>
      <c r="K63" s="149">
        <f>+'Financial Position'!H29</f>
        <v>5581</v>
      </c>
      <c r="N63" s="354"/>
    </row>
    <row r="64" spans="1:14" ht="15.75">
      <c r="A64" s="416" t="s">
        <v>52</v>
      </c>
      <c r="B64" s="416"/>
      <c r="C64" s="416"/>
      <c r="D64" s="416"/>
      <c r="E64" s="416"/>
      <c r="F64" s="416"/>
      <c r="G64" s="416"/>
      <c r="H64" s="416"/>
      <c r="I64" s="149">
        <f>+'Financial Position'!F30</f>
        <v>5237</v>
      </c>
      <c r="K64" s="149">
        <f>+'Financial Position'!H30</f>
        <v>3046</v>
      </c>
      <c r="N64" s="354"/>
    </row>
    <row r="65" spans="1:14" ht="15.75">
      <c r="A65" s="416" t="s">
        <v>88</v>
      </c>
      <c r="B65" s="416"/>
      <c r="C65" s="416"/>
      <c r="D65" s="416"/>
      <c r="E65" s="416"/>
      <c r="F65" s="416"/>
      <c r="G65" s="416"/>
      <c r="H65" s="416"/>
      <c r="I65" s="149">
        <f>+'Financial Position'!F31</f>
        <v>984</v>
      </c>
      <c r="K65" s="149">
        <f>+'Financial Position'!H31</f>
        <v>990</v>
      </c>
      <c r="N65" s="354"/>
    </row>
    <row r="66" spans="1:14" ht="15.75">
      <c r="A66" s="416" t="s">
        <v>82</v>
      </c>
      <c r="B66" s="416"/>
      <c r="C66" s="416"/>
      <c r="D66" s="416"/>
      <c r="E66" s="416"/>
      <c r="F66" s="416"/>
      <c r="G66" s="416"/>
      <c r="H66" s="416"/>
      <c r="I66" s="149">
        <v>-113</v>
      </c>
      <c r="K66" s="224">
        <v>-123</v>
      </c>
      <c r="N66" s="354"/>
    </row>
    <row r="67" spans="1:11" ht="16.5" thickBot="1">
      <c r="A67" s="82" t="s">
        <v>467</v>
      </c>
      <c r="B67" s="82"/>
      <c r="C67" s="82"/>
      <c r="D67" s="82"/>
      <c r="E67" s="82"/>
      <c r="F67" s="82"/>
      <c r="G67" s="82"/>
      <c r="H67" s="82"/>
      <c r="I67" s="223">
        <f>SUM(I63:I66)</f>
        <v>10951</v>
      </c>
      <c r="K67" s="10">
        <f>SUM(K63:K66)</f>
        <v>9494</v>
      </c>
    </row>
    <row r="68" spans="1:11" ht="16.5" thickTop="1">
      <c r="A68" s="82"/>
      <c r="B68" s="82"/>
      <c r="C68" s="82"/>
      <c r="D68" s="82"/>
      <c r="E68" s="82"/>
      <c r="F68" s="82"/>
      <c r="G68" s="82"/>
      <c r="H68" s="82"/>
      <c r="I68" s="149"/>
      <c r="K68" s="211"/>
    </row>
    <row r="69" spans="1:9" ht="15.75">
      <c r="A69" s="82"/>
      <c r="B69" s="82"/>
      <c r="C69" s="82"/>
      <c r="D69" s="82"/>
      <c r="E69" s="82"/>
      <c r="F69" s="82"/>
      <c r="G69" s="82"/>
      <c r="H69" s="82"/>
      <c r="I69" s="225"/>
    </row>
    <row r="70" spans="1:11" ht="15.75" customHeight="1">
      <c r="A70" s="383" t="s">
        <v>420</v>
      </c>
      <c r="B70" s="383"/>
      <c r="C70" s="383"/>
      <c r="D70" s="383"/>
      <c r="E70" s="383"/>
      <c r="F70" s="383"/>
      <c r="G70" s="383"/>
      <c r="H70" s="383"/>
      <c r="I70" s="383"/>
      <c r="J70" s="383"/>
      <c r="K70" s="383"/>
    </row>
    <row r="71" spans="1:11" ht="15.75">
      <c r="A71" s="383"/>
      <c r="B71" s="383"/>
      <c r="C71" s="383"/>
      <c r="D71" s="383"/>
      <c r="E71" s="383"/>
      <c r="F71" s="383"/>
      <c r="G71" s="383"/>
      <c r="H71" s="383"/>
      <c r="I71" s="383"/>
      <c r="J71" s="383"/>
      <c r="K71" s="383"/>
    </row>
    <row r="72" spans="1:13" ht="15.75" customHeight="1">
      <c r="A72" s="46"/>
      <c r="B72" s="46"/>
      <c r="C72" s="46"/>
      <c r="D72" s="46"/>
      <c r="E72" s="46"/>
      <c r="F72" s="46"/>
      <c r="G72" s="46"/>
      <c r="H72" s="46"/>
      <c r="I72" s="46"/>
      <c r="J72" s="46"/>
      <c r="K72" s="46"/>
      <c r="L72" s="3"/>
      <c r="M72" s="203"/>
    </row>
    <row r="73" spans="1:13" ht="15.75">
      <c r="A73" s="86"/>
      <c r="B73" s="86"/>
      <c r="C73" s="72"/>
      <c r="D73" s="86"/>
      <c r="E73" s="86"/>
      <c r="F73" s="72"/>
      <c r="G73" s="72"/>
      <c r="H73" s="72"/>
      <c r="I73" s="226"/>
      <c r="J73" s="72"/>
      <c r="K73" s="4"/>
      <c r="L73" s="3"/>
      <c r="M73" s="203"/>
    </row>
    <row r="74" spans="1:13" ht="15.75">
      <c r="A74" s="227"/>
      <c r="B74" s="86"/>
      <c r="C74" s="86"/>
      <c r="D74" s="86"/>
      <c r="E74" s="86"/>
      <c r="F74" s="72"/>
      <c r="G74" s="72"/>
      <c r="H74" s="72"/>
      <c r="I74" s="226"/>
      <c r="J74" s="72"/>
      <c r="K74" s="4"/>
      <c r="L74" s="3"/>
      <c r="M74" s="203"/>
    </row>
    <row r="75" spans="1:13" ht="15.75">
      <c r="A75" s="227"/>
      <c r="B75" s="86"/>
      <c r="C75" s="86"/>
      <c r="D75" s="86"/>
      <c r="E75" s="86"/>
      <c r="F75" s="72"/>
      <c r="G75" s="72"/>
      <c r="H75" s="72"/>
      <c r="I75" s="226"/>
      <c r="J75" s="72"/>
      <c r="K75" s="4"/>
      <c r="L75" s="3"/>
      <c r="M75" s="203"/>
    </row>
    <row r="76" spans="1:13" ht="15.75">
      <c r="A76" s="86"/>
      <c r="B76" s="86"/>
      <c r="C76" s="86"/>
      <c r="D76" s="86"/>
      <c r="E76" s="86"/>
      <c r="F76" s="72"/>
      <c r="G76" s="72"/>
      <c r="H76" s="72"/>
      <c r="I76" s="226"/>
      <c r="J76" s="72"/>
      <c r="K76" s="4"/>
      <c r="L76" s="3"/>
      <c r="M76" s="203"/>
    </row>
    <row r="77" spans="1:13" ht="15.75">
      <c r="A77" s="86"/>
      <c r="B77" s="86"/>
      <c r="C77" s="86"/>
      <c r="D77" s="86"/>
      <c r="E77" s="86"/>
      <c r="F77" s="72"/>
      <c r="G77" s="72"/>
      <c r="H77" s="72"/>
      <c r="I77" s="226"/>
      <c r="J77" s="72"/>
      <c r="K77" s="4"/>
      <c r="L77" s="3"/>
      <c r="M77" s="203"/>
    </row>
    <row r="78" spans="1:13" ht="15.75">
      <c r="A78" s="86"/>
      <c r="B78" s="86"/>
      <c r="C78" s="86"/>
      <c r="D78" s="86"/>
      <c r="E78" s="86"/>
      <c r="F78" s="72"/>
      <c r="G78" s="72"/>
      <c r="H78" s="72"/>
      <c r="I78" s="163"/>
      <c r="J78" s="4"/>
      <c r="K78" s="4"/>
      <c r="L78" s="3"/>
      <c r="M78" s="203"/>
    </row>
    <row r="79" spans="1:13" ht="15.75">
      <c r="A79" s="72"/>
      <c r="B79" s="72"/>
      <c r="C79" s="86"/>
      <c r="D79" s="72"/>
      <c r="E79" s="72"/>
      <c r="F79" s="72"/>
      <c r="G79" s="72"/>
      <c r="H79" s="72"/>
      <c r="I79" s="226"/>
      <c r="J79" s="72"/>
      <c r="K79" s="4"/>
      <c r="L79" s="3"/>
      <c r="M79" s="203"/>
    </row>
    <row r="80" spans="1:13" ht="15.75">
      <c r="A80" s="72"/>
      <c r="B80" s="72"/>
      <c r="C80" s="72"/>
      <c r="D80" s="72"/>
      <c r="E80" s="72"/>
      <c r="F80" s="72"/>
      <c r="G80" s="72"/>
      <c r="H80" s="72"/>
      <c r="I80" s="226"/>
      <c r="J80" s="72"/>
      <c r="K80" s="4"/>
      <c r="L80" s="3"/>
      <c r="M80" s="203"/>
    </row>
    <row r="81" spans="1:13" ht="15.75">
      <c r="A81" s="72"/>
      <c r="B81" s="72"/>
      <c r="C81" s="72"/>
      <c r="D81" s="72"/>
      <c r="E81" s="72"/>
      <c r="F81" s="72"/>
      <c r="G81" s="72"/>
      <c r="H81" s="72"/>
      <c r="I81" s="226"/>
      <c r="J81" s="72"/>
      <c r="K81" s="4"/>
      <c r="L81" s="3"/>
      <c r="M81" s="203"/>
    </row>
    <row r="82" spans="1:13" ht="15.75">
      <c r="A82" s="3"/>
      <c r="B82" s="3"/>
      <c r="C82" s="72"/>
      <c r="D82" s="3"/>
      <c r="E82" s="3"/>
      <c r="F82" s="3"/>
      <c r="G82" s="3"/>
      <c r="H82" s="3"/>
      <c r="I82" s="228"/>
      <c r="J82" s="3"/>
      <c r="K82" s="13"/>
      <c r="L82" s="3"/>
      <c r="M82" s="203"/>
    </row>
    <row r="83" spans="1:13" ht="15.75">
      <c r="A83" s="3"/>
      <c r="B83" s="3"/>
      <c r="C83" s="3"/>
      <c r="D83" s="3"/>
      <c r="E83" s="3"/>
      <c r="F83" s="3"/>
      <c r="G83" s="3"/>
      <c r="H83" s="3"/>
      <c r="I83" s="228"/>
      <c r="J83" s="3"/>
      <c r="K83" s="13"/>
      <c r="L83" s="3"/>
      <c r="M83" s="203"/>
    </row>
    <row r="84" spans="1:13" ht="15.75">
      <c r="A84" s="3"/>
      <c r="B84" s="3"/>
      <c r="C84" s="3"/>
      <c r="D84" s="3"/>
      <c r="E84" s="3"/>
      <c r="F84" s="3"/>
      <c r="G84" s="3"/>
      <c r="H84" s="3"/>
      <c r="I84" s="228"/>
      <c r="J84" s="3"/>
      <c r="K84" s="13"/>
      <c r="L84" s="3"/>
      <c r="M84" s="203"/>
    </row>
    <row r="85" spans="1:13" ht="15.75">
      <c r="A85" s="3"/>
      <c r="B85" s="3"/>
      <c r="C85" s="3"/>
      <c r="D85" s="3"/>
      <c r="E85" s="3"/>
      <c r="F85" s="3"/>
      <c r="G85" s="3"/>
      <c r="H85" s="3"/>
      <c r="I85" s="228"/>
      <c r="J85" s="3"/>
      <c r="K85" s="13"/>
      <c r="L85" s="3"/>
      <c r="M85" s="203"/>
    </row>
    <row r="86" spans="1:13" ht="15.75">
      <c r="A86" s="3"/>
      <c r="B86" s="3"/>
      <c r="C86" s="3"/>
      <c r="D86" s="3"/>
      <c r="E86" s="3"/>
      <c r="F86" s="3"/>
      <c r="G86" s="3"/>
      <c r="H86" s="3"/>
      <c r="I86" s="228"/>
      <c r="J86" s="3"/>
      <c r="K86" s="13"/>
      <c r="L86" s="3"/>
      <c r="M86" s="203"/>
    </row>
    <row r="87" spans="1:13" ht="15.75">
      <c r="A87" s="3"/>
      <c r="B87" s="3"/>
      <c r="C87" s="3"/>
      <c r="D87" s="3"/>
      <c r="E87" s="3"/>
      <c r="F87" s="3"/>
      <c r="G87" s="3"/>
      <c r="H87" s="3"/>
      <c r="I87" s="228"/>
      <c r="J87" s="3"/>
      <c r="K87" s="13"/>
      <c r="L87" s="3"/>
      <c r="M87" s="203"/>
    </row>
    <row r="88" spans="1:13" ht="15.75">
      <c r="A88" s="3"/>
      <c r="B88" s="3"/>
      <c r="C88" s="3"/>
      <c r="D88" s="3"/>
      <c r="E88" s="3"/>
      <c r="F88" s="3"/>
      <c r="G88" s="3"/>
      <c r="H88" s="3"/>
      <c r="I88" s="228"/>
      <c r="J88" s="3"/>
      <c r="K88" s="13"/>
      <c r="L88" s="3"/>
      <c r="M88" s="203"/>
    </row>
    <row r="89" spans="1:13" ht="15.75">
      <c r="A89" s="3"/>
      <c r="B89" s="3"/>
      <c r="C89" s="3"/>
      <c r="D89" s="3"/>
      <c r="E89" s="3"/>
      <c r="F89" s="3"/>
      <c r="G89" s="3"/>
      <c r="H89" s="3"/>
      <c r="I89" s="228"/>
      <c r="J89" s="3"/>
      <c r="K89" s="13"/>
      <c r="L89" s="3"/>
      <c r="M89" s="203"/>
    </row>
    <row r="90" spans="1:13" ht="15.75">
      <c r="A90" s="3"/>
      <c r="B90" s="3"/>
      <c r="C90" s="3"/>
      <c r="D90" s="3"/>
      <c r="E90" s="3"/>
      <c r="F90" s="3"/>
      <c r="G90" s="3"/>
      <c r="H90" s="3"/>
      <c r="I90" s="228"/>
      <c r="J90" s="3"/>
      <c r="K90" s="13"/>
      <c r="L90" s="3"/>
      <c r="M90" s="203"/>
    </row>
    <row r="91" spans="1:13" ht="15.75">
      <c r="A91" s="3"/>
      <c r="B91" s="3"/>
      <c r="C91" s="3"/>
      <c r="D91" s="3"/>
      <c r="E91" s="3"/>
      <c r="F91" s="3"/>
      <c r="G91" s="3"/>
      <c r="H91" s="3"/>
      <c r="I91" s="228"/>
      <c r="J91" s="3"/>
      <c r="K91" s="13"/>
      <c r="L91" s="3"/>
      <c r="M91" s="203"/>
    </row>
    <row r="92" spans="1:13" ht="15.75">
      <c r="A92" s="3"/>
      <c r="B92" s="3"/>
      <c r="C92" s="3"/>
      <c r="D92" s="3"/>
      <c r="E92" s="3"/>
      <c r="F92" s="3"/>
      <c r="G92" s="3"/>
      <c r="H92" s="3"/>
      <c r="I92" s="228"/>
      <c r="J92" s="3"/>
      <c r="K92" s="13"/>
      <c r="L92" s="3"/>
      <c r="M92" s="203"/>
    </row>
    <row r="93" spans="1:13" ht="15.75">
      <c r="A93" s="3"/>
      <c r="B93" s="3"/>
      <c r="C93" s="3"/>
      <c r="D93" s="3"/>
      <c r="E93" s="3"/>
      <c r="F93" s="3"/>
      <c r="G93" s="3"/>
      <c r="H93" s="3"/>
      <c r="I93" s="228"/>
      <c r="J93" s="3"/>
      <c r="K93" s="13"/>
      <c r="L93" s="3"/>
      <c r="M93" s="203"/>
    </row>
    <row r="94" spans="1:13" ht="15.75">
      <c r="A94" s="3"/>
      <c r="B94" s="3"/>
      <c r="C94" s="3"/>
      <c r="D94" s="3"/>
      <c r="E94" s="3"/>
      <c r="F94" s="3"/>
      <c r="G94" s="3"/>
      <c r="H94" s="3"/>
      <c r="I94" s="228"/>
      <c r="J94" s="3"/>
      <c r="K94" s="13"/>
      <c r="L94" s="3"/>
      <c r="M94" s="203"/>
    </row>
    <row r="95" spans="1:13" ht="15.75">
      <c r="A95" s="3"/>
      <c r="B95" s="3"/>
      <c r="C95" s="3"/>
      <c r="D95" s="3"/>
      <c r="E95" s="3"/>
      <c r="F95" s="3"/>
      <c r="G95" s="3"/>
      <c r="H95" s="3"/>
      <c r="I95" s="228"/>
      <c r="J95" s="3"/>
      <c r="K95" s="13"/>
      <c r="L95" s="3"/>
      <c r="M95" s="203"/>
    </row>
    <row r="96" spans="1:13" ht="15.75">
      <c r="A96" s="3"/>
      <c r="B96" s="3"/>
      <c r="C96" s="3"/>
      <c r="D96" s="3"/>
      <c r="E96" s="3"/>
      <c r="F96" s="3"/>
      <c r="G96" s="3"/>
      <c r="H96" s="3"/>
      <c r="I96" s="228"/>
      <c r="J96" s="3"/>
      <c r="K96" s="13"/>
      <c r="L96" s="3"/>
      <c r="M96" s="203"/>
    </row>
    <row r="97" spans="1:13" ht="15.75">
      <c r="A97" s="3"/>
      <c r="B97" s="3"/>
      <c r="C97" s="3"/>
      <c r="D97" s="3"/>
      <c r="E97" s="3"/>
      <c r="F97" s="3"/>
      <c r="G97" s="3"/>
      <c r="H97" s="3"/>
      <c r="I97" s="228"/>
      <c r="J97" s="3"/>
      <c r="K97" s="13"/>
      <c r="L97" s="3"/>
      <c r="M97" s="203"/>
    </row>
    <row r="98" spans="1:13" ht="15.75">
      <c r="A98" s="3"/>
      <c r="B98" s="3"/>
      <c r="C98" s="3"/>
      <c r="D98" s="3"/>
      <c r="E98" s="3"/>
      <c r="F98" s="3"/>
      <c r="G98" s="3"/>
      <c r="H98" s="3"/>
      <c r="I98" s="228"/>
      <c r="J98" s="3"/>
      <c r="K98" s="13"/>
      <c r="L98" s="3"/>
      <c r="M98" s="203"/>
    </row>
    <row r="99" spans="1:13" ht="15.75">
      <c r="A99" s="3"/>
      <c r="B99" s="3"/>
      <c r="C99" s="3"/>
      <c r="D99" s="3"/>
      <c r="E99" s="3"/>
      <c r="F99" s="3"/>
      <c r="G99" s="3"/>
      <c r="H99" s="3"/>
      <c r="I99" s="228"/>
      <c r="J99" s="3"/>
      <c r="K99" s="13"/>
      <c r="L99" s="3"/>
      <c r="M99" s="203"/>
    </row>
    <row r="100" spans="1:13" ht="15.75">
      <c r="A100" s="3"/>
      <c r="B100" s="3"/>
      <c r="C100" s="3"/>
      <c r="D100" s="3"/>
      <c r="E100" s="3"/>
      <c r="F100" s="3"/>
      <c r="G100" s="3"/>
      <c r="H100" s="3"/>
      <c r="I100" s="228"/>
      <c r="J100" s="3"/>
      <c r="K100" s="13"/>
      <c r="L100" s="3"/>
      <c r="M100" s="203"/>
    </row>
    <row r="101" spans="1:13" ht="15.75">
      <c r="A101" s="3"/>
      <c r="B101" s="3"/>
      <c r="C101" s="3"/>
      <c r="D101" s="3"/>
      <c r="E101" s="3"/>
      <c r="F101" s="3"/>
      <c r="G101" s="3"/>
      <c r="H101" s="3"/>
      <c r="I101" s="228"/>
      <c r="J101" s="3"/>
      <c r="K101" s="13"/>
      <c r="L101" s="3"/>
      <c r="M101" s="203"/>
    </row>
    <row r="102" spans="1:13" ht="15.75">
      <c r="A102" s="3"/>
      <c r="B102" s="3"/>
      <c r="C102" s="3"/>
      <c r="D102" s="3"/>
      <c r="E102" s="3"/>
      <c r="F102" s="3"/>
      <c r="G102" s="3"/>
      <c r="H102" s="3"/>
      <c r="I102" s="228"/>
      <c r="J102" s="3"/>
      <c r="K102" s="13"/>
      <c r="L102" s="3"/>
      <c r="M102" s="203"/>
    </row>
    <row r="103" spans="1:13" ht="15.75">
      <c r="A103" s="3"/>
      <c r="B103" s="3"/>
      <c r="C103" s="3"/>
      <c r="D103" s="3"/>
      <c r="E103" s="3"/>
      <c r="F103" s="3"/>
      <c r="G103" s="3"/>
      <c r="H103" s="3"/>
      <c r="I103" s="228"/>
      <c r="J103" s="3"/>
      <c r="K103" s="13"/>
      <c r="L103" s="3"/>
      <c r="M103" s="203"/>
    </row>
    <row r="104" spans="1:13" ht="15.75">
      <c r="A104" s="3"/>
      <c r="B104" s="3"/>
      <c r="C104" s="3"/>
      <c r="D104" s="3"/>
      <c r="E104" s="3"/>
      <c r="F104" s="3"/>
      <c r="G104" s="3"/>
      <c r="H104" s="3"/>
      <c r="I104" s="228"/>
      <c r="J104" s="3"/>
      <c r="K104" s="13"/>
      <c r="L104" s="3"/>
      <c r="M104" s="203"/>
    </row>
    <row r="105" spans="1:13" ht="15.75">
      <c r="A105" s="3"/>
      <c r="B105" s="3"/>
      <c r="C105" s="3"/>
      <c r="D105" s="3"/>
      <c r="E105" s="3"/>
      <c r="F105" s="3"/>
      <c r="G105" s="3"/>
      <c r="H105" s="3"/>
      <c r="I105" s="228"/>
      <c r="J105" s="3"/>
      <c r="K105" s="13"/>
      <c r="L105" s="3"/>
      <c r="M105" s="203"/>
    </row>
    <row r="106" spans="1:13" ht="15.75">
      <c r="A106" s="3"/>
      <c r="B106" s="3"/>
      <c r="C106" s="3"/>
      <c r="D106" s="3"/>
      <c r="E106" s="3"/>
      <c r="F106" s="3"/>
      <c r="G106" s="3"/>
      <c r="H106" s="3"/>
      <c r="I106" s="228"/>
      <c r="J106" s="3"/>
      <c r="K106" s="13"/>
      <c r="L106" s="3"/>
      <c r="M106" s="203"/>
    </row>
    <row r="107" spans="1:13" ht="15.75">
      <c r="A107" s="3"/>
      <c r="B107" s="3"/>
      <c r="C107" s="3"/>
      <c r="D107" s="3"/>
      <c r="E107" s="3"/>
      <c r="F107" s="3"/>
      <c r="G107" s="3"/>
      <c r="H107" s="3"/>
      <c r="I107" s="228"/>
      <c r="J107" s="3"/>
      <c r="K107" s="13"/>
      <c r="L107" s="3"/>
      <c r="M107" s="203"/>
    </row>
    <row r="108" spans="1:13" ht="15.75">
      <c r="A108" s="3"/>
      <c r="B108" s="3"/>
      <c r="C108" s="3"/>
      <c r="D108" s="3"/>
      <c r="E108" s="3"/>
      <c r="F108" s="3"/>
      <c r="G108" s="3"/>
      <c r="H108" s="3"/>
      <c r="I108" s="228"/>
      <c r="J108" s="3"/>
      <c r="K108" s="13"/>
      <c r="L108" s="3"/>
      <c r="M108" s="203"/>
    </row>
    <row r="109" spans="1:13" ht="15.75">
      <c r="A109" s="3"/>
      <c r="B109" s="3"/>
      <c r="C109" s="3"/>
      <c r="D109" s="3"/>
      <c r="E109" s="3"/>
      <c r="F109" s="3"/>
      <c r="G109" s="3"/>
      <c r="H109" s="3"/>
      <c r="I109" s="228"/>
      <c r="J109" s="3"/>
      <c r="K109" s="13"/>
      <c r="L109" s="3"/>
      <c r="M109" s="203"/>
    </row>
    <row r="110" spans="1:13" ht="15.75">
      <c r="A110" s="3"/>
      <c r="B110" s="3"/>
      <c r="C110" s="3"/>
      <c r="D110" s="3"/>
      <c r="E110" s="3"/>
      <c r="F110" s="3"/>
      <c r="G110" s="3"/>
      <c r="H110" s="3"/>
      <c r="I110" s="228"/>
      <c r="J110" s="3"/>
      <c r="K110" s="13"/>
      <c r="L110" s="3"/>
      <c r="M110" s="203"/>
    </row>
    <row r="111" spans="1:13" ht="15.75">
      <c r="A111" s="3"/>
      <c r="B111" s="3"/>
      <c r="C111" s="3"/>
      <c r="D111" s="3"/>
      <c r="E111" s="3"/>
      <c r="F111" s="3"/>
      <c r="G111" s="3"/>
      <c r="H111" s="3"/>
      <c r="I111" s="228"/>
      <c r="J111" s="3"/>
      <c r="K111" s="13"/>
      <c r="L111" s="3"/>
      <c r="M111" s="203"/>
    </row>
    <row r="112" spans="1:13" ht="15.75">
      <c r="A112" s="3"/>
      <c r="B112" s="3"/>
      <c r="C112" s="3"/>
      <c r="D112" s="3"/>
      <c r="E112" s="3"/>
      <c r="F112" s="3"/>
      <c r="G112" s="3"/>
      <c r="H112" s="3"/>
      <c r="I112" s="228"/>
      <c r="J112" s="3"/>
      <c r="K112" s="13"/>
      <c r="L112" s="3"/>
      <c r="M112" s="203"/>
    </row>
    <row r="113" spans="1:13" ht="15.75">
      <c r="A113" s="3"/>
      <c r="B113" s="3"/>
      <c r="C113" s="3"/>
      <c r="D113" s="3"/>
      <c r="E113" s="3"/>
      <c r="F113" s="3"/>
      <c r="G113" s="3"/>
      <c r="H113" s="3"/>
      <c r="I113" s="228"/>
      <c r="J113" s="3"/>
      <c r="K113" s="13"/>
      <c r="L113" s="3"/>
      <c r="M113" s="203"/>
    </row>
    <row r="114" ht="15.75">
      <c r="C114" s="3"/>
    </row>
  </sheetData>
  <sheetProtection/>
  <mergeCells count="44">
    <mergeCell ref="C42:H42"/>
    <mergeCell ref="A1:K1"/>
    <mergeCell ref="A5:K5"/>
    <mergeCell ref="A4:K4"/>
    <mergeCell ref="A2:K2"/>
    <mergeCell ref="B17:H17"/>
    <mergeCell ref="B16:H16"/>
    <mergeCell ref="A15:H15"/>
    <mergeCell ref="C19:H19"/>
    <mergeCell ref="C18:H18"/>
    <mergeCell ref="B33:H33"/>
    <mergeCell ref="C23:H23"/>
    <mergeCell ref="C24:H24"/>
    <mergeCell ref="B32:H32"/>
    <mergeCell ref="B31:H31"/>
    <mergeCell ref="C26:H26"/>
    <mergeCell ref="C27:H27"/>
    <mergeCell ref="B28:H28"/>
    <mergeCell ref="C20:H20"/>
    <mergeCell ref="C22:H22"/>
    <mergeCell ref="C25:H25"/>
    <mergeCell ref="C21:H21"/>
    <mergeCell ref="B47:H47"/>
    <mergeCell ref="B34:H34"/>
    <mergeCell ref="C36:H36"/>
    <mergeCell ref="C37:H37"/>
    <mergeCell ref="C45:H45"/>
    <mergeCell ref="B39:H39"/>
    <mergeCell ref="C43:H43"/>
    <mergeCell ref="C38:H38"/>
    <mergeCell ref="A41:H41"/>
    <mergeCell ref="C44:H44"/>
    <mergeCell ref="A49:H49"/>
    <mergeCell ref="C52:H52"/>
    <mergeCell ref="C50:H50"/>
    <mergeCell ref="A63:H63"/>
    <mergeCell ref="B55:H55"/>
    <mergeCell ref="C53:H53"/>
    <mergeCell ref="C54:H54"/>
    <mergeCell ref="C51:H51"/>
    <mergeCell ref="A66:H66"/>
    <mergeCell ref="A65:H65"/>
    <mergeCell ref="A64:H64"/>
    <mergeCell ref="A70:K71"/>
  </mergeCells>
  <printOptions horizontalCentered="1"/>
  <pageMargins left="0" right="0" top="0.669291338582677" bottom="0" header="0" footer="0"/>
  <pageSetup fitToHeight="1" fitToWidth="1" horizontalDpi="600" verticalDpi="600" orientation="portrait" paperSize="9" scale="70" r:id="rId1"/>
  <headerFooter alignWithMargins="0">
    <oddFooter>&amp;R&amp;"Times New Roman,Regular"&amp;12Page 4</oddFooter>
  </headerFooter>
</worksheet>
</file>

<file path=xl/worksheets/sheet6.xml><?xml version="1.0" encoding="utf-8"?>
<worksheet xmlns="http://schemas.openxmlformats.org/spreadsheetml/2006/main" xmlns:r="http://schemas.openxmlformats.org/officeDocument/2006/relationships">
  <dimension ref="A1:N293"/>
  <sheetViews>
    <sheetView zoomScale="85" zoomScaleNormal="85" zoomScaleSheetLayoutView="70" zoomScalePageLayoutView="0" workbookViewId="0" topLeftCell="A43">
      <selection activeCell="K283" sqref="K283"/>
    </sheetView>
  </sheetViews>
  <sheetFormatPr defaultColWidth="9.140625" defaultRowHeight="12.75"/>
  <cols>
    <col min="1" max="1" width="5.28125" style="82" customWidth="1"/>
    <col min="2" max="2" width="9.8515625" style="1" customWidth="1"/>
    <col min="3" max="5" width="9.140625" style="1" customWidth="1"/>
    <col min="6" max="6" width="8.57421875" style="1" customWidth="1"/>
    <col min="7" max="7" width="6.7109375" style="1" customWidth="1"/>
    <col min="8" max="8" width="17.28125" style="1" customWidth="1"/>
    <col min="9" max="9" width="13.57421875" style="1" customWidth="1"/>
    <col min="10" max="10" width="15.7109375" style="235" customWidth="1"/>
    <col min="11" max="11" width="17.00390625" style="1" customWidth="1"/>
    <col min="12" max="12" width="13.421875" style="1" customWidth="1"/>
    <col min="13" max="13" width="11.421875" style="1" customWidth="1"/>
    <col min="14" max="16384" width="9.140625" style="1" customWidth="1"/>
  </cols>
  <sheetData>
    <row r="1" spans="1:13" ht="15.75">
      <c r="A1" s="374" t="s">
        <v>46</v>
      </c>
      <c r="B1" s="374"/>
      <c r="C1" s="374"/>
      <c r="D1" s="374"/>
      <c r="E1" s="374"/>
      <c r="F1" s="374"/>
      <c r="G1" s="374"/>
      <c r="H1" s="374"/>
      <c r="I1" s="374"/>
      <c r="J1" s="374"/>
      <c r="K1" s="374"/>
      <c r="L1" s="374"/>
      <c r="M1" s="53"/>
    </row>
    <row r="2" spans="1:13" ht="15.75">
      <c r="A2" s="374" t="s">
        <v>92</v>
      </c>
      <c r="B2" s="374"/>
      <c r="C2" s="374"/>
      <c r="D2" s="374"/>
      <c r="E2" s="374"/>
      <c r="F2" s="374"/>
      <c r="G2" s="374"/>
      <c r="H2" s="374"/>
      <c r="I2" s="374"/>
      <c r="J2" s="374"/>
      <c r="K2" s="374"/>
      <c r="L2" s="374"/>
      <c r="M2" s="53"/>
    </row>
    <row r="3" spans="1:14" ht="15.75" customHeight="1">
      <c r="A3" s="387" t="s">
        <v>170</v>
      </c>
      <c r="B3" s="387"/>
      <c r="C3" s="387"/>
      <c r="D3" s="387"/>
      <c r="E3" s="387"/>
      <c r="F3" s="387"/>
      <c r="G3" s="387"/>
      <c r="H3" s="387"/>
      <c r="I3" s="387"/>
      <c r="J3" s="387"/>
      <c r="K3" s="387"/>
      <c r="L3" s="387"/>
      <c r="M3" s="229"/>
      <c r="N3" s="128"/>
    </row>
    <row r="4" spans="1:13" ht="15.75" customHeight="1">
      <c r="A4" s="430" t="str">
        <f>+'Statements of Changes in Equity'!A5:P5</f>
        <v>FOR THE 4TH QUARTER ENDED 31 DECEMBER 2011</v>
      </c>
      <c r="B4" s="431"/>
      <c r="C4" s="431"/>
      <c r="D4" s="431"/>
      <c r="E4" s="431"/>
      <c r="F4" s="431"/>
      <c r="G4" s="431"/>
      <c r="H4" s="431"/>
      <c r="I4" s="431"/>
      <c r="J4" s="431"/>
      <c r="K4" s="431"/>
      <c r="L4" s="432"/>
      <c r="M4" s="230"/>
    </row>
    <row r="5" spans="1:13" ht="15.75">
      <c r="A5" s="231"/>
      <c r="B5" s="12"/>
      <c r="C5" s="12"/>
      <c r="D5" s="12"/>
      <c r="E5" s="12"/>
      <c r="F5" s="12"/>
      <c r="G5" s="12"/>
      <c r="H5" s="12"/>
      <c r="I5" s="12"/>
      <c r="J5" s="232"/>
      <c r="K5" s="12"/>
      <c r="L5" s="12"/>
      <c r="M5" s="12"/>
    </row>
    <row r="6" spans="1:13" ht="15.75">
      <c r="A6" s="233" t="s">
        <v>94</v>
      </c>
      <c r="B6" s="374" t="s">
        <v>267</v>
      </c>
      <c r="C6" s="374"/>
      <c r="D6" s="374"/>
      <c r="E6" s="374"/>
      <c r="F6" s="374"/>
      <c r="G6" s="374"/>
      <c r="H6" s="374"/>
      <c r="I6" s="374"/>
      <c r="J6" s="374"/>
      <c r="K6" s="374"/>
      <c r="L6" s="374"/>
      <c r="M6" s="53"/>
    </row>
    <row r="7" spans="1:13" ht="15.75">
      <c r="A7" s="233"/>
      <c r="B7" s="374"/>
      <c r="C7" s="374"/>
      <c r="D7" s="374"/>
      <c r="E7" s="374"/>
      <c r="F7" s="374"/>
      <c r="G7" s="374"/>
      <c r="H7" s="374"/>
      <c r="I7" s="374"/>
      <c r="J7" s="374"/>
      <c r="K7" s="374"/>
      <c r="L7" s="374"/>
      <c r="M7" s="123"/>
    </row>
    <row r="8" ht="15.75">
      <c r="A8" s="234"/>
    </row>
    <row r="9" spans="1:13" ht="15.75">
      <c r="A9" s="233" t="s">
        <v>95</v>
      </c>
      <c r="B9" s="53" t="s">
        <v>133</v>
      </c>
      <c r="C9" s="236"/>
      <c r="D9" s="236"/>
      <c r="E9" s="236"/>
      <c r="F9" s="236"/>
      <c r="G9" s="236"/>
      <c r="H9" s="236"/>
      <c r="I9" s="236"/>
      <c r="J9" s="237"/>
      <c r="K9" s="236"/>
      <c r="L9" s="236"/>
      <c r="M9" s="236"/>
    </row>
    <row r="10" ht="15.75">
      <c r="A10" s="234"/>
    </row>
    <row r="11" spans="1:13" ht="15.75" customHeight="1">
      <c r="A11" s="233"/>
      <c r="B11" s="383" t="s">
        <v>389</v>
      </c>
      <c r="C11" s="383"/>
      <c r="D11" s="383"/>
      <c r="E11" s="383"/>
      <c r="F11" s="383"/>
      <c r="G11" s="383"/>
      <c r="H11" s="383"/>
      <c r="I11" s="383"/>
      <c r="J11" s="383"/>
      <c r="K11" s="383"/>
      <c r="L11" s="383"/>
      <c r="M11" s="46"/>
    </row>
    <row r="12" spans="1:13" ht="15.75">
      <c r="A12" s="233"/>
      <c r="B12" s="383"/>
      <c r="C12" s="383"/>
      <c r="D12" s="383"/>
      <c r="E12" s="383"/>
      <c r="F12" s="383"/>
      <c r="G12" s="383"/>
      <c r="H12" s="383"/>
      <c r="I12" s="383"/>
      <c r="J12" s="383"/>
      <c r="K12" s="383"/>
      <c r="L12" s="383"/>
      <c r="M12" s="46"/>
    </row>
    <row r="13" spans="1:13" ht="15.75">
      <c r="A13" s="233"/>
      <c r="B13" s="383"/>
      <c r="C13" s="383"/>
      <c r="D13" s="383"/>
      <c r="E13" s="383"/>
      <c r="F13" s="383"/>
      <c r="G13" s="383"/>
      <c r="H13" s="383"/>
      <c r="I13" s="383"/>
      <c r="J13" s="383"/>
      <c r="K13" s="383"/>
      <c r="L13" s="383"/>
      <c r="M13" s="46"/>
    </row>
    <row r="14" spans="1:13" ht="19.5" customHeight="1">
      <c r="A14" s="233"/>
      <c r="B14" s="383"/>
      <c r="C14" s="383"/>
      <c r="D14" s="383"/>
      <c r="E14" s="383"/>
      <c r="F14" s="383"/>
      <c r="G14" s="383"/>
      <c r="H14" s="383"/>
      <c r="I14" s="383"/>
      <c r="J14" s="383"/>
      <c r="K14" s="383"/>
      <c r="L14" s="383"/>
      <c r="M14" s="46"/>
    </row>
    <row r="15" spans="1:13" ht="15.75">
      <c r="A15" s="233"/>
      <c r="B15" s="383"/>
      <c r="C15" s="383"/>
      <c r="D15" s="383"/>
      <c r="E15" s="383"/>
      <c r="F15" s="383"/>
      <c r="G15" s="383"/>
      <c r="H15" s="383"/>
      <c r="I15" s="383"/>
      <c r="J15" s="383"/>
      <c r="K15" s="383"/>
      <c r="L15" s="383"/>
      <c r="M15" s="46"/>
    </row>
    <row r="16" spans="1:13" ht="15.75">
      <c r="A16" s="233"/>
      <c r="B16" s="46"/>
      <c r="C16" s="46"/>
      <c r="D16" s="46"/>
      <c r="E16" s="46"/>
      <c r="F16" s="46"/>
      <c r="G16" s="46"/>
      <c r="H16" s="46"/>
      <c r="I16" s="46"/>
      <c r="J16" s="46"/>
      <c r="K16" s="46"/>
      <c r="L16" s="46"/>
      <c r="M16" s="46"/>
    </row>
    <row r="17" spans="1:13" ht="19.5" customHeight="1">
      <c r="A17" s="233"/>
      <c r="B17" s="383" t="s">
        <v>372</v>
      </c>
      <c r="C17" s="383"/>
      <c r="D17" s="383"/>
      <c r="E17" s="383"/>
      <c r="F17" s="383"/>
      <c r="G17" s="383"/>
      <c r="H17" s="383"/>
      <c r="I17" s="383"/>
      <c r="J17" s="383"/>
      <c r="K17" s="383"/>
      <c r="L17" s="383"/>
      <c r="M17" s="46"/>
    </row>
    <row r="18" spans="1:13" ht="15.75" customHeight="1">
      <c r="A18" s="233"/>
      <c r="B18" s="383"/>
      <c r="C18" s="383"/>
      <c r="D18" s="383"/>
      <c r="E18" s="383"/>
      <c r="F18" s="383"/>
      <c r="G18" s="383"/>
      <c r="H18" s="383"/>
      <c r="I18" s="383"/>
      <c r="J18" s="383"/>
      <c r="K18" s="383"/>
      <c r="L18" s="383"/>
      <c r="M18" s="46"/>
    </row>
    <row r="19" spans="1:13" ht="15.75" customHeight="1">
      <c r="A19" s="233"/>
      <c r="B19" s="383"/>
      <c r="C19" s="383"/>
      <c r="D19" s="383"/>
      <c r="E19" s="383"/>
      <c r="F19" s="383"/>
      <c r="G19" s="383"/>
      <c r="H19" s="383"/>
      <c r="I19" s="383"/>
      <c r="J19" s="383"/>
      <c r="K19" s="383"/>
      <c r="L19" s="383"/>
      <c r="M19" s="46"/>
    </row>
    <row r="20" spans="1:13" ht="15.75" customHeight="1">
      <c r="A20" s="233"/>
      <c r="B20" s="383"/>
      <c r="C20" s="383"/>
      <c r="D20" s="383"/>
      <c r="E20" s="383"/>
      <c r="F20" s="383"/>
      <c r="G20" s="383"/>
      <c r="H20" s="383"/>
      <c r="I20" s="383"/>
      <c r="J20" s="383"/>
      <c r="K20" s="383"/>
      <c r="L20" s="383"/>
      <c r="M20" s="46"/>
    </row>
    <row r="21" ht="15.75" customHeight="1">
      <c r="A21" s="234"/>
    </row>
    <row r="22" spans="1:13" ht="15.75">
      <c r="A22" s="68" t="s">
        <v>96</v>
      </c>
      <c r="B22" s="418" t="s">
        <v>243</v>
      </c>
      <c r="C22" s="418"/>
      <c r="D22" s="418"/>
      <c r="E22" s="418"/>
      <c r="F22" s="418"/>
      <c r="G22" s="418"/>
      <c r="H22" s="418"/>
      <c r="I22" s="418"/>
      <c r="J22" s="418"/>
      <c r="K22" s="418"/>
      <c r="L22" s="418"/>
      <c r="M22" s="238"/>
    </row>
    <row r="23" spans="1:13" s="82" customFormat="1" ht="9.75" customHeight="1">
      <c r="A23" s="239"/>
      <c r="B23" s="240"/>
      <c r="C23" s="240"/>
      <c r="D23" s="240"/>
      <c r="E23" s="240"/>
      <c r="F23" s="240"/>
      <c r="G23" s="240"/>
      <c r="H23" s="240"/>
      <c r="I23" s="240"/>
      <c r="J23" s="240"/>
      <c r="K23" s="240"/>
      <c r="L23" s="240"/>
      <c r="M23" s="240"/>
    </row>
    <row r="24" spans="1:13" s="82" customFormat="1" ht="15.75" customHeight="1">
      <c r="A24" s="239"/>
      <c r="B24" s="383" t="s">
        <v>441</v>
      </c>
      <c r="C24" s="383"/>
      <c r="D24" s="383"/>
      <c r="E24" s="383"/>
      <c r="F24" s="383"/>
      <c r="G24" s="383"/>
      <c r="H24" s="383"/>
      <c r="I24" s="383"/>
      <c r="J24" s="383"/>
      <c r="K24" s="383"/>
      <c r="L24" s="383"/>
      <c r="M24" s="46"/>
    </row>
    <row r="25" spans="1:13" s="82" customFormat="1" ht="15.75">
      <c r="A25" s="239"/>
      <c r="B25" s="383"/>
      <c r="C25" s="383"/>
      <c r="D25" s="383"/>
      <c r="E25" s="383"/>
      <c r="F25" s="383"/>
      <c r="G25" s="383"/>
      <c r="H25" s="383"/>
      <c r="I25" s="383"/>
      <c r="J25" s="383"/>
      <c r="K25" s="383"/>
      <c r="L25" s="383"/>
      <c r="M25" s="46"/>
    </row>
    <row r="26" spans="1:13" s="82" customFormat="1" ht="15.75">
      <c r="A26" s="239"/>
      <c r="B26" s="383"/>
      <c r="C26" s="383"/>
      <c r="D26" s="383"/>
      <c r="E26" s="383"/>
      <c r="F26" s="383"/>
      <c r="G26" s="383"/>
      <c r="H26" s="383"/>
      <c r="I26" s="383"/>
      <c r="J26" s="383"/>
      <c r="K26" s="383"/>
      <c r="L26" s="383"/>
      <c r="M26" s="46"/>
    </row>
    <row r="27" spans="1:13" s="82" customFormat="1" ht="15.75">
      <c r="A27" s="239"/>
      <c r="B27" s="41"/>
      <c r="C27" s="41"/>
      <c r="D27" s="41"/>
      <c r="E27" s="41"/>
      <c r="F27" s="41"/>
      <c r="G27" s="41"/>
      <c r="H27" s="41"/>
      <c r="I27" s="41"/>
      <c r="J27" s="41"/>
      <c r="K27" s="41"/>
      <c r="L27" s="41"/>
      <c r="M27" s="41"/>
    </row>
    <row r="28" spans="1:13" s="82" customFormat="1" ht="15.75" customHeight="1">
      <c r="A28" s="239"/>
      <c r="B28" s="376" t="s">
        <v>179</v>
      </c>
      <c r="C28" s="376"/>
      <c r="D28" s="376"/>
      <c r="E28" s="376"/>
      <c r="F28" s="416" t="s">
        <v>211</v>
      </c>
      <c r="G28" s="416"/>
      <c r="H28" s="416"/>
      <c r="I28" s="416"/>
      <c r="J28" s="416"/>
      <c r="K28" s="416"/>
      <c r="L28" s="416"/>
      <c r="M28" s="242"/>
    </row>
    <row r="29" spans="1:13" s="82" customFormat="1" ht="15.75" customHeight="1">
      <c r="A29" s="239"/>
      <c r="B29" s="376" t="s">
        <v>180</v>
      </c>
      <c r="C29" s="376"/>
      <c r="D29" s="376"/>
      <c r="E29" s="376"/>
      <c r="F29" s="416" t="s">
        <v>181</v>
      </c>
      <c r="G29" s="416"/>
      <c r="H29" s="416"/>
      <c r="I29" s="416"/>
      <c r="J29" s="416"/>
      <c r="K29" s="416"/>
      <c r="L29" s="416"/>
      <c r="M29" s="242"/>
    </row>
    <row r="30" spans="1:13" s="82" customFormat="1" ht="15.75" customHeight="1">
      <c r="A30" s="239"/>
      <c r="B30" s="376" t="s">
        <v>182</v>
      </c>
      <c r="C30" s="376"/>
      <c r="D30" s="376"/>
      <c r="E30" s="376"/>
      <c r="F30" s="416" t="s">
        <v>183</v>
      </c>
      <c r="G30" s="416"/>
      <c r="H30" s="416"/>
      <c r="I30" s="416"/>
      <c r="J30" s="416"/>
      <c r="K30" s="416"/>
      <c r="L30" s="416"/>
      <c r="M30" s="242"/>
    </row>
    <row r="31" spans="1:13" s="82" customFormat="1" ht="15.75" customHeight="1">
      <c r="A31" s="239"/>
      <c r="B31" s="376" t="s">
        <v>204</v>
      </c>
      <c r="C31" s="376"/>
      <c r="D31" s="376"/>
      <c r="E31" s="376"/>
      <c r="F31" s="416" t="s">
        <v>205</v>
      </c>
      <c r="G31" s="416"/>
      <c r="H31" s="416"/>
      <c r="I31" s="416"/>
      <c r="J31" s="416"/>
      <c r="K31" s="416"/>
      <c r="L31" s="416"/>
      <c r="M31" s="242"/>
    </row>
    <row r="32" spans="1:13" s="82" customFormat="1" ht="15.75" customHeight="1">
      <c r="A32" s="239"/>
      <c r="B32" s="376" t="s">
        <v>189</v>
      </c>
      <c r="C32" s="376"/>
      <c r="D32" s="376"/>
      <c r="E32" s="376"/>
      <c r="F32" s="416" t="s">
        <v>190</v>
      </c>
      <c r="G32" s="416"/>
      <c r="H32" s="416"/>
      <c r="I32" s="416"/>
      <c r="J32" s="416"/>
      <c r="K32" s="416"/>
      <c r="L32" s="416"/>
      <c r="M32" s="242"/>
    </row>
    <row r="33" spans="1:13" s="82" customFormat="1" ht="15.75" customHeight="1">
      <c r="A33" s="239"/>
      <c r="B33" s="376" t="s">
        <v>192</v>
      </c>
      <c r="C33" s="376"/>
      <c r="D33" s="376"/>
      <c r="E33" s="376"/>
      <c r="F33" s="416" t="s">
        <v>193</v>
      </c>
      <c r="G33" s="416"/>
      <c r="H33" s="416"/>
      <c r="I33" s="416"/>
      <c r="J33" s="416"/>
      <c r="K33" s="416"/>
      <c r="L33" s="416"/>
      <c r="M33" s="242"/>
    </row>
    <row r="34" spans="1:13" s="82" customFormat="1" ht="15.75" customHeight="1">
      <c r="A34" s="239"/>
      <c r="B34" s="376" t="s">
        <v>0</v>
      </c>
      <c r="C34" s="376"/>
      <c r="D34" s="376"/>
      <c r="E34" s="376"/>
      <c r="F34" s="416" t="s">
        <v>194</v>
      </c>
      <c r="G34" s="416"/>
      <c r="H34" s="416"/>
      <c r="I34" s="416"/>
      <c r="J34" s="416"/>
      <c r="K34" s="416"/>
      <c r="L34" s="416"/>
      <c r="M34" s="242"/>
    </row>
    <row r="35" spans="1:13" s="82" customFormat="1" ht="15.75" customHeight="1">
      <c r="A35" s="239"/>
      <c r="B35" s="376" t="s">
        <v>206</v>
      </c>
      <c r="C35" s="376"/>
      <c r="D35" s="376"/>
      <c r="E35" s="376"/>
      <c r="F35" s="416" t="s">
        <v>207</v>
      </c>
      <c r="G35" s="416"/>
      <c r="H35" s="416"/>
      <c r="I35" s="416"/>
      <c r="J35" s="416"/>
      <c r="K35" s="416"/>
      <c r="L35" s="416"/>
      <c r="M35" s="242"/>
    </row>
    <row r="36" spans="1:13" s="82" customFormat="1" ht="15.75" customHeight="1">
      <c r="A36" s="239"/>
      <c r="B36" s="376" t="s">
        <v>199</v>
      </c>
      <c r="C36" s="376"/>
      <c r="D36" s="376"/>
      <c r="E36" s="376"/>
      <c r="F36" s="416" t="s">
        <v>200</v>
      </c>
      <c r="G36" s="416"/>
      <c r="H36" s="416"/>
      <c r="I36" s="416"/>
      <c r="J36" s="416"/>
      <c r="K36" s="416"/>
      <c r="L36" s="416"/>
      <c r="M36" s="242"/>
    </row>
    <row r="37" spans="1:13" s="82" customFormat="1" ht="15.75" customHeight="1">
      <c r="A37" s="239"/>
      <c r="B37" s="376"/>
      <c r="C37" s="376"/>
      <c r="D37" s="376"/>
      <c r="E37" s="376"/>
      <c r="F37" s="416" t="s">
        <v>213</v>
      </c>
      <c r="G37" s="416"/>
      <c r="H37" s="416"/>
      <c r="I37" s="416"/>
      <c r="J37" s="416"/>
      <c r="K37" s="416"/>
      <c r="L37" s="416"/>
      <c r="M37" s="242"/>
    </row>
    <row r="38" spans="1:13" s="82" customFormat="1" ht="15.75" customHeight="1">
      <c r="A38" s="239"/>
      <c r="B38" s="376" t="s">
        <v>134</v>
      </c>
      <c r="C38" s="376"/>
      <c r="D38" s="376"/>
      <c r="E38" s="376"/>
      <c r="F38" s="416" t="s">
        <v>184</v>
      </c>
      <c r="G38" s="416"/>
      <c r="H38" s="416"/>
      <c r="I38" s="416"/>
      <c r="J38" s="416"/>
      <c r="K38" s="416"/>
      <c r="L38" s="416"/>
      <c r="M38" s="242"/>
    </row>
    <row r="39" spans="1:13" s="82" customFormat="1" ht="15.75" customHeight="1">
      <c r="A39" s="239"/>
      <c r="B39" s="376"/>
      <c r="C39" s="376"/>
      <c r="D39" s="376"/>
      <c r="E39" s="376"/>
      <c r="F39" s="416" t="s">
        <v>201</v>
      </c>
      <c r="G39" s="416"/>
      <c r="H39" s="416"/>
      <c r="I39" s="416"/>
      <c r="J39" s="416"/>
      <c r="K39" s="416"/>
      <c r="L39" s="416"/>
      <c r="M39" s="242"/>
    </row>
    <row r="40" spans="1:13" s="82" customFormat="1" ht="15.75" customHeight="1">
      <c r="A40" s="239"/>
      <c r="B40" s="376" t="s">
        <v>168</v>
      </c>
      <c r="C40" s="376"/>
      <c r="D40" s="376"/>
      <c r="E40" s="376"/>
      <c r="F40" s="416" t="s">
        <v>185</v>
      </c>
      <c r="G40" s="416"/>
      <c r="H40" s="416"/>
      <c r="I40" s="416"/>
      <c r="J40" s="416"/>
      <c r="K40" s="416"/>
      <c r="L40" s="416"/>
      <c r="M40" s="242"/>
    </row>
    <row r="41" spans="1:13" s="82" customFormat="1" ht="15.75" customHeight="1">
      <c r="A41" s="239"/>
      <c r="B41" s="376" t="s">
        <v>202</v>
      </c>
      <c r="C41" s="376"/>
      <c r="D41" s="376"/>
      <c r="E41" s="376"/>
      <c r="F41" s="416" t="s">
        <v>203</v>
      </c>
      <c r="G41" s="416"/>
      <c r="H41" s="416"/>
      <c r="I41" s="416"/>
      <c r="J41" s="416"/>
      <c r="K41" s="416"/>
      <c r="L41" s="416"/>
      <c r="M41" s="242"/>
    </row>
    <row r="42" spans="1:13" s="82" customFormat="1" ht="15.75" customHeight="1">
      <c r="A42" s="239"/>
      <c r="B42" s="416" t="s">
        <v>218</v>
      </c>
      <c r="C42" s="416"/>
      <c r="D42" s="416"/>
      <c r="E42" s="416"/>
      <c r="F42" s="416" t="s">
        <v>353</v>
      </c>
      <c r="G42" s="416"/>
      <c r="H42" s="416"/>
      <c r="I42" s="416"/>
      <c r="J42" s="416"/>
      <c r="K42" s="416"/>
      <c r="L42" s="416"/>
      <c r="M42" s="91"/>
    </row>
    <row r="43" spans="1:13" s="82" customFormat="1" ht="15.75" customHeight="1">
      <c r="A43" s="239"/>
      <c r="B43" s="376" t="s">
        <v>186</v>
      </c>
      <c r="C43" s="376"/>
      <c r="D43" s="376"/>
      <c r="E43" s="376"/>
      <c r="F43" s="416" t="s">
        <v>187</v>
      </c>
      <c r="G43" s="416"/>
      <c r="H43" s="416"/>
      <c r="I43" s="416"/>
      <c r="J43" s="416"/>
      <c r="K43" s="416"/>
      <c r="L43" s="416"/>
      <c r="M43" s="91"/>
    </row>
    <row r="44" spans="1:13" s="82" customFormat="1" ht="15.75" customHeight="1">
      <c r="A44" s="239"/>
      <c r="B44" s="376" t="s">
        <v>212</v>
      </c>
      <c r="C44" s="376"/>
      <c r="D44" s="376"/>
      <c r="E44" s="376"/>
      <c r="F44" s="416" t="s">
        <v>188</v>
      </c>
      <c r="G44" s="416"/>
      <c r="H44" s="416"/>
      <c r="I44" s="416"/>
      <c r="J44" s="416"/>
      <c r="K44" s="416"/>
      <c r="L44" s="416"/>
      <c r="M44" s="64"/>
    </row>
    <row r="45" spans="1:13" s="82" customFormat="1" ht="15.75" customHeight="1">
      <c r="A45" s="239"/>
      <c r="B45" s="416" t="s">
        <v>177</v>
      </c>
      <c r="C45" s="416"/>
      <c r="D45" s="416"/>
      <c r="E45" s="416"/>
      <c r="F45" s="416" t="s">
        <v>178</v>
      </c>
      <c r="G45" s="416"/>
      <c r="H45" s="416"/>
      <c r="I45" s="416"/>
      <c r="J45" s="416"/>
      <c r="K45" s="416"/>
      <c r="L45" s="416"/>
      <c r="M45" s="64"/>
    </row>
    <row r="46" spans="1:13" s="82" customFormat="1" ht="15.75" customHeight="1">
      <c r="A46" s="239"/>
      <c r="B46" s="243"/>
      <c r="C46" s="243"/>
      <c r="D46" s="243"/>
      <c r="E46" s="243"/>
      <c r="F46" s="64"/>
      <c r="G46" s="64"/>
      <c r="H46" s="64"/>
      <c r="I46" s="64"/>
      <c r="J46" s="64"/>
      <c r="K46" s="64"/>
      <c r="L46" s="64"/>
      <c r="M46" s="64"/>
    </row>
    <row r="47" spans="1:13" s="82" customFormat="1" ht="15.75" customHeight="1">
      <c r="A47" s="239"/>
      <c r="B47" s="376" t="s">
        <v>23</v>
      </c>
      <c r="C47" s="376"/>
      <c r="D47" s="376"/>
      <c r="E47" s="376"/>
      <c r="F47" s="376"/>
      <c r="G47" s="376"/>
      <c r="H47" s="376"/>
      <c r="I47" s="376"/>
      <c r="J47" s="376"/>
      <c r="K47" s="376"/>
      <c r="L47" s="376"/>
      <c r="M47" s="244"/>
    </row>
    <row r="48" spans="1:13" s="82" customFormat="1" ht="15.75" customHeight="1">
      <c r="A48" s="239"/>
      <c r="B48" s="376"/>
      <c r="C48" s="376"/>
      <c r="D48" s="376"/>
      <c r="E48" s="376"/>
      <c r="F48" s="376"/>
      <c r="G48" s="376"/>
      <c r="H48" s="376"/>
      <c r="I48" s="376"/>
      <c r="J48" s="376"/>
      <c r="K48" s="376"/>
      <c r="L48" s="376"/>
      <c r="M48" s="244"/>
    </row>
    <row r="49" spans="1:13" s="82" customFormat="1" ht="15.75" customHeight="1">
      <c r="A49" s="239"/>
      <c r="B49" s="243"/>
      <c r="C49" s="243"/>
      <c r="D49" s="243"/>
      <c r="E49" s="243"/>
      <c r="F49" s="64"/>
      <c r="G49" s="64"/>
      <c r="H49" s="64"/>
      <c r="I49" s="64"/>
      <c r="J49" s="64"/>
      <c r="K49" s="64"/>
      <c r="L49" s="64"/>
      <c r="M49" s="64"/>
    </row>
    <row r="50" spans="1:13" s="82" customFormat="1" ht="15.75" customHeight="1">
      <c r="A50" s="239"/>
      <c r="B50" s="376" t="s">
        <v>24</v>
      </c>
      <c r="C50" s="376"/>
      <c r="D50" s="376"/>
      <c r="E50" s="376"/>
      <c r="F50" s="376"/>
      <c r="G50" s="376"/>
      <c r="H50" s="376"/>
      <c r="I50" s="376"/>
      <c r="J50" s="376"/>
      <c r="K50" s="376"/>
      <c r="L50" s="376"/>
      <c r="M50" s="242"/>
    </row>
    <row r="51" spans="1:13" s="82" customFormat="1" ht="15.75" customHeight="1">
      <c r="A51" s="239"/>
      <c r="B51" s="376"/>
      <c r="C51" s="376"/>
      <c r="D51" s="376"/>
      <c r="E51" s="376"/>
      <c r="F51" s="376"/>
      <c r="G51" s="376"/>
      <c r="H51" s="376"/>
      <c r="I51" s="376"/>
      <c r="J51" s="376"/>
      <c r="K51" s="376"/>
      <c r="L51" s="376"/>
      <c r="M51" s="91"/>
    </row>
    <row r="52" spans="1:13" s="82" customFormat="1" ht="15.75" customHeight="1">
      <c r="A52" s="239"/>
      <c r="B52" s="376"/>
      <c r="C52" s="376"/>
      <c r="D52" s="376"/>
      <c r="E52" s="376"/>
      <c r="F52" s="376"/>
      <c r="G52" s="376"/>
      <c r="H52" s="376"/>
      <c r="I52" s="376"/>
      <c r="J52" s="376"/>
      <c r="K52" s="376"/>
      <c r="L52" s="376"/>
      <c r="M52" s="91"/>
    </row>
    <row r="53" spans="1:13" s="82" customFormat="1" ht="15.75" customHeight="1">
      <c r="A53" s="239"/>
      <c r="B53" s="376"/>
      <c r="C53" s="376"/>
      <c r="D53" s="376"/>
      <c r="E53" s="376"/>
      <c r="F53" s="376"/>
      <c r="G53" s="376"/>
      <c r="H53" s="376"/>
      <c r="I53" s="376"/>
      <c r="J53" s="376"/>
      <c r="K53" s="376"/>
      <c r="L53" s="376"/>
      <c r="M53" s="91"/>
    </row>
    <row r="54" spans="1:13" s="82" customFormat="1" ht="15.75" customHeight="1">
      <c r="A54" s="239"/>
      <c r="B54" s="376"/>
      <c r="C54" s="376"/>
      <c r="D54" s="376"/>
      <c r="E54" s="376"/>
      <c r="F54" s="376"/>
      <c r="G54" s="376"/>
      <c r="H54" s="376"/>
      <c r="I54" s="376"/>
      <c r="J54" s="376"/>
      <c r="K54" s="376"/>
      <c r="L54" s="376"/>
      <c r="M54" s="91"/>
    </row>
    <row r="55" spans="1:13" s="82" customFormat="1" ht="15.75" customHeight="1">
      <c r="A55" s="239"/>
      <c r="B55" s="376"/>
      <c r="C55" s="376"/>
      <c r="D55" s="376"/>
      <c r="E55" s="376"/>
      <c r="F55" s="376"/>
      <c r="G55" s="376"/>
      <c r="H55" s="376"/>
      <c r="I55" s="376"/>
      <c r="J55" s="376"/>
      <c r="K55" s="376"/>
      <c r="L55" s="376"/>
      <c r="M55" s="91"/>
    </row>
    <row r="56" spans="1:13" s="82" customFormat="1" ht="15.75" customHeight="1">
      <c r="A56" s="239"/>
      <c r="M56" s="91"/>
    </row>
    <row r="57" spans="1:13" s="82" customFormat="1" ht="15.75" customHeight="1">
      <c r="A57" s="239"/>
      <c r="B57" s="416" t="s">
        <v>421</v>
      </c>
      <c r="C57" s="416"/>
      <c r="D57" s="416"/>
      <c r="E57" s="416"/>
      <c r="F57" s="416"/>
      <c r="G57" s="416"/>
      <c r="H57" s="416"/>
      <c r="I57" s="416"/>
      <c r="J57" s="416"/>
      <c r="K57" s="416"/>
      <c r="L57" s="416"/>
      <c r="M57" s="91"/>
    </row>
    <row r="58" spans="1:13" s="82" customFormat="1" ht="15.75" customHeight="1">
      <c r="A58" s="239"/>
      <c r="B58" s="416"/>
      <c r="C58" s="416"/>
      <c r="D58" s="416"/>
      <c r="E58" s="416"/>
      <c r="F58" s="416"/>
      <c r="G58" s="416"/>
      <c r="H58" s="416"/>
      <c r="I58" s="416"/>
      <c r="J58" s="416"/>
      <c r="K58" s="416"/>
      <c r="L58" s="416"/>
      <c r="M58" s="91"/>
    </row>
    <row r="59" spans="1:13" s="82" customFormat="1" ht="15.75" customHeight="1">
      <c r="A59" s="239"/>
      <c r="B59" s="416"/>
      <c r="C59" s="416"/>
      <c r="D59" s="416"/>
      <c r="E59" s="416"/>
      <c r="F59" s="416"/>
      <c r="G59" s="416"/>
      <c r="H59" s="416"/>
      <c r="I59" s="416"/>
      <c r="J59" s="416"/>
      <c r="K59" s="416"/>
      <c r="L59" s="416"/>
      <c r="M59" s="91"/>
    </row>
    <row r="60" spans="1:13" s="82" customFormat="1" ht="15.75" customHeight="1">
      <c r="A60" s="239"/>
      <c r="B60" s="416"/>
      <c r="C60" s="416"/>
      <c r="D60" s="416"/>
      <c r="E60" s="416"/>
      <c r="F60" s="416"/>
      <c r="G60" s="416"/>
      <c r="H60" s="416"/>
      <c r="I60" s="416"/>
      <c r="J60" s="416"/>
      <c r="K60" s="416"/>
      <c r="L60" s="416"/>
      <c r="M60" s="91"/>
    </row>
    <row r="61" spans="1:13" s="82" customFormat="1" ht="15.75" customHeight="1">
      <c r="A61" s="239"/>
      <c r="B61" s="416"/>
      <c r="C61" s="416"/>
      <c r="D61" s="416"/>
      <c r="E61" s="416"/>
      <c r="F61" s="416"/>
      <c r="G61" s="416"/>
      <c r="H61" s="416"/>
      <c r="I61" s="416"/>
      <c r="J61" s="416"/>
      <c r="K61" s="416"/>
      <c r="L61" s="416"/>
      <c r="M61" s="91"/>
    </row>
    <row r="62" spans="1:13" s="82" customFormat="1" ht="15.75" customHeight="1">
      <c r="A62" s="239"/>
      <c r="B62" s="416"/>
      <c r="C62" s="416"/>
      <c r="D62" s="416"/>
      <c r="E62" s="416"/>
      <c r="F62" s="416"/>
      <c r="G62" s="416"/>
      <c r="H62" s="416"/>
      <c r="I62" s="416"/>
      <c r="J62" s="416"/>
      <c r="K62" s="416"/>
      <c r="L62" s="416"/>
      <c r="M62" s="91"/>
    </row>
    <row r="63" spans="1:13" s="82" customFormat="1" ht="15.75" customHeight="1">
      <c r="A63" s="239"/>
      <c r="B63" s="416"/>
      <c r="C63" s="416"/>
      <c r="D63" s="416"/>
      <c r="E63" s="416"/>
      <c r="F63" s="416"/>
      <c r="G63" s="416"/>
      <c r="H63" s="416"/>
      <c r="I63" s="416"/>
      <c r="J63" s="416"/>
      <c r="K63" s="416"/>
      <c r="L63" s="416"/>
      <c r="M63" s="91"/>
    </row>
    <row r="64" spans="1:13" s="82" customFormat="1" ht="15.75" customHeight="1">
      <c r="A64" s="239"/>
      <c r="B64" s="416"/>
      <c r="C64" s="416"/>
      <c r="D64" s="416"/>
      <c r="E64" s="416"/>
      <c r="F64" s="416"/>
      <c r="G64" s="416"/>
      <c r="H64" s="416"/>
      <c r="I64" s="416"/>
      <c r="J64" s="416"/>
      <c r="K64" s="416"/>
      <c r="L64" s="416"/>
      <c r="M64" s="91"/>
    </row>
    <row r="65" spans="1:13" s="82" customFormat="1" ht="15.75" customHeight="1">
      <c r="A65" s="239"/>
      <c r="B65" s="64"/>
      <c r="C65" s="64"/>
      <c r="D65" s="64"/>
      <c r="E65" s="64"/>
      <c r="F65" s="64"/>
      <c r="G65" s="64"/>
      <c r="H65" s="64"/>
      <c r="I65" s="64"/>
      <c r="J65" s="64"/>
      <c r="K65" s="64"/>
      <c r="L65" s="64"/>
      <c r="M65" s="91"/>
    </row>
    <row r="66" spans="1:13" s="82" customFormat="1" ht="15.75" customHeight="1">
      <c r="A66" s="239"/>
      <c r="B66" s="64"/>
      <c r="C66" s="64"/>
      <c r="D66" s="64"/>
      <c r="E66" s="64"/>
      <c r="F66" s="64"/>
      <c r="G66" s="64"/>
      <c r="H66" s="64"/>
      <c r="I66" s="64"/>
      <c r="J66" s="64"/>
      <c r="K66" s="64"/>
      <c r="L66" s="64"/>
      <c r="M66" s="91"/>
    </row>
    <row r="67" spans="1:13" s="82" customFormat="1" ht="15.75" customHeight="1">
      <c r="A67" s="239"/>
      <c r="L67" s="297" t="s">
        <v>464</v>
      </c>
      <c r="M67" s="91"/>
    </row>
    <row r="68" spans="1:13" s="82" customFormat="1" ht="15.75" customHeight="1">
      <c r="A68" s="239"/>
      <c r="M68" s="91"/>
    </row>
    <row r="69" spans="1:13" s="82" customFormat="1" ht="15.75" customHeight="1">
      <c r="A69" s="68" t="s">
        <v>96</v>
      </c>
      <c r="B69" s="418" t="s">
        <v>282</v>
      </c>
      <c r="C69" s="418"/>
      <c r="D69" s="418"/>
      <c r="E69" s="418"/>
      <c r="F69" s="418"/>
      <c r="G69" s="418"/>
      <c r="H69" s="418"/>
      <c r="I69" s="418"/>
      <c r="J69" s="418"/>
      <c r="K69" s="418"/>
      <c r="L69" s="418"/>
      <c r="M69" s="418"/>
    </row>
    <row r="70" spans="1:13" s="82" customFormat="1" ht="15.75" customHeight="1">
      <c r="A70" s="239"/>
      <c r="B70" s="64"/>
      <c r="C70" s="64"/>
      <c r="D70" s="64"/>
      <c r="E70" s="64"/>
      <c r="F70" s="64"/>
      <c r="G70" s="64"/>
      <c r="H70" s="64"/>
      <c r="I70" s="64"/>
      <c r="J70" s="64"/>
      <c r="K70" s="64"/>
      <c r="L70" s="64"/>
      <c r="M70" s="64"/>
    </row>
    <row r="71" spans="1:13" s="82" customFormat="1" ht="15.75" customHeight="1">
      <c r="A71" s="239"/>
      <c r="B71" s="376" t="s">
        <v>1</v>
      </c>
      <c r="C71" s="376"/>
      <c r="D71" s="376"/>
      <c r="E71" s="376"/>
      <c r="F71" s="376"/>
      <c r="G71" s="376"/>
      <c r="H71" s="376"/>
      <c r="I71" s="376"/>
      <c r="J71" s="376"/>
      <c r="K71" s="376"/>
      <c r="L71" s="376"/>
      <c r="M71" s="242"/>
    </row>
    <row r="72" spans="1:13" s="82" customFormat="1" ht="15.75" customHeight="1">
      <c r="A72" s="239"/>
      <c r="B72" s="241"/>
      <c r="C72" s="241"/>
      <c r="D72" s="241"/>
      <c r="E72" s="241"/>
      <c r="F72" s="241"/>
      <c r="G72" s="241"/>
      <c r="H72" s="241"/>
      <c r="I72" s="241"/>
      <c r="J72" s="241"/>
      <c r="K72" s="241"/>
      <c r="L72" s="241"/>
      <c r="M72" s="241"/>
    </row>
    <row r="73" spans="1:13" s="82" customFormat="1" ht="15.75" customHeight="1">
      <c r="A73" s="239"/>
      <c r="B73" s="427" t="s">
        <v>2</v>
      </c>
      <c r="C73" s="427"/>
      <c r="D73" s="427"/>
      <c r="E73" s="427"/>
      <c r="F73" s="427"/>
      <c r="G73" s="427"/>
      <c r="H73" s="427"/>
      <c r="I73" s="427"/>
      <c r="J73" s="427"/>
      <c r="K73" s="427"/>
      <c r="L73" s="427"/>
      <c r="M73" s="242"/>
    </row>
    <row r="74" spans="1:13" s="82" customFormat="1" ht="15.75" customHeight="1">
      <c r="A74" s="239"/>
      <c r="B74" s="416" t="s">
        <v>208</v>
      </c>
      <c r="C74" s="416"/>
      <c r="D74" s="416"/>
      <c r="E74" s="416"/>
      <c r="F74" s="416" t="s">
        <v>209</v>
      </c>
      <c r="G74" s="416"/>
      <c r="H74" s="416"/>
      <c r="I74" s="416"/>
      <c r="J74" s="416"/>
      <c r="K74" s="416"/>
      <c r="L74" s="416"/>
      <c r="M74" s="91"/>
    </row>
    <row r="75" spans="1:13" s="82" customFormat="1" ht="15.75" customHeight="1">
      <c r="A75" s="239"/>
      <c r="B75" s="416" t="s">
        <v>210</v>
      </c>
      <c r="C75" s="416"/>
      <c r="D75" s="416"/>
      <c r="E75" s="416"/>
      <c r="F75" s="416" t="s">
        <v>214</v>
      </c>
      <c r="G75" s="416"/>
      <c r="H75" s="416"/>
      <c r="I75" s="416"/>
      <c r="J75" s="416"/>
      <c r="K75" s="416"/>
      <c r="L75" s="416"/>
      <c r="M75" s="91"/>
    </row>
    <row r="76" spans="1:13" s="82" customFormat="1" ht="15.75" customHeight="1">
      <c r="A76" s="239"/>
      <c r="B76" s="64"/>
      <c r="C76" s="64"/>
      <c r="D76" s="64"/>
      <c r="E76" s="64"/>
      <c r="F76" s="64"/>
      <c r="G76" s="64"/>
      <c r="H76" s="64"/>
      <c r="I76" s="64"/>
      <c r="J76" s="64"/>
      <c r="K76" s="64"/>
      <c r="L76" s="64"/>
      <c r="M76" s="64"/>
    </row>
    <row r="77" spans="1:13" s="82" customFormat="1" ht="15.75" customHeight="1">
      <c r="A77" s="239"/>
      <c r="B77" s="427" t="s">
        <v>196</v>
      </c>
      <c r="C77" s="427"/>
      <c r="D77" s="427"/>
      <c r="E77" s="427"/>
      <c r="F77" s="427"/>
      <c r="G77" s="427"/>
      <c r="H77" s="427"/>
      <c r="I77" s="427"/>
      <c r="J77" s="427"/>
      <c r="K77" s="427"/>
      <c r="L77" s="427"/>
      <c r="M77" s="242"/>
    </row>
    <row r="78" spans="1:13" s="82" customFormat="1" ht="15.75" customHeight="1">
      <c r="A78" s="239"/>
      <c r="B78" s="376" t="s">
        <v>197</v>
      </c>
      <c r="C78" s="376"/>
      <c r="D78" s="376"/>
      <c r="E78" s="376"/>
      <c r="F78" s="416" t="s">
        <v>198</v>
      </c>
      <c r="G78" s="416"/>
      <c r="H78" s="416"/>
      <c r="I78" s="416"/>
      <c r="J78" s="416"/>
      <c r="K78" s="416"/>
      <c r="L78" s="416"/>
      <c r="M78" s="91"/>
    </row>
    <row r="79" spans="1:13" s="82" customFormat="1" ht="15.75" customHeight="1">
      <c r="A79" s="239"/>
      <c r="B79" s="376" t="s">
        <v>191</v>
      </c>
      <c r="C79" s="376"/>
      <c r="D79" s="376"/>
      <c r="E79" s="376"/>
      <c r="F79" s="416" t="s">
        <v>195</v>
      </c>
      <c r="G79" s="416"/>
      <c r="H79" s="416"/>
      <c r="I79" s="416"/>
      <c r="J79" s="416"/>
      <c r="K79" s="416"/>
      <c r="L79" s="416"/>
      <c r="M79" s="91"/>
    </row>
    <row r="80" spans="1:13" s="82" customFormat="1" ht="15.75" customHeight="1">
      <c r="A80" s="239"/>
      <c r="B80" s="376" t="s">
        <v>199</v>
      </c>
      <c r="C80" s="376"/>
      <c r="D80" s="376"/>
      <c r="E80" s="376"/>
      <c r="F80" s="416" t="s">
        <v>375</v>
      </c>
      <c r="G80" s="416"/>
      <c r="H80" s="416"/>
      <c r="I80" s="416"/>
      <c r="J80" s="416"/>
      <c r="K80" s="416"/>
      <c r="L80" s="416"/>
      <c r="M80" s="64"/>
    </row>
    <row r="81" spans="1:13" s="82" customFormat="1" ht="15.75" customHeight="1">
      <c r="A81" s="239"/>
      <c r="B81" s="376" t="s">
        <v>202</v>
      </c>
      <c r="C81" s="376"/>
      <c r="D81" s="376"/>
      <c r="E81" s="376"/>
      <c r="F81" s="416" t="s">
        <v>376</v>
      </c>
      <c r="G81" s="416"/>
      <c r="H81" s="416"/>
      <c r="I81" s="416"/>
      <c r="J81" s="416"/>
      <c r="K81" s="416"/>
      <c r="L81" s="416"/>
      <c r="M81" s="64"/>
    </row>
    <row r="82" spans="1:13" s="82" customFormat="1" ht="15.75" customHeight="1">
      <c r="A82" s="239"/>
      <c r="B82" s="376" t="s">
        <v>379</v>
      </c>
      <c r="C82" s="376"/>
      <c r="D82" s="376"/>
      <c r="E82" s="376"/>
      <c r="F82" s="416" t="s">
        <v>380</v>
      </c>
      <c r="G82" s="416"/>
      <c r="H82" s="416"/>
      <c r="I82" s="416"/>
      <c r="J82" s="416"/>
      <c r="K82" s="416"/>
      <c r="L82" s="416"/>
      <c r="M82" s="64"/>
    </row>
    <row r="83" spans="1:13" s="82" customFormat="1" ht="15.75" customHeight="1">
      <c r="A83" s="239"/>
      <c r="B83" s="243"/>
      <c r="C83" s="243"/>
      <c r="D83" s="243"/>
      <c r="E83" s="243"/>
      <c r="F83" s="64"/>
      <c r="G83" s="64"/>
      <c r="H83" s="64"/>
      <c r="I83" s="64"/>
      <c r="J83" s="64"/>
      <c r="K83" s="64"/>
      <c r="L83" s="64"/>
      <c r="M83" s="64"/>
    </row>
    <row r="84" spans="1:13" s="82" customFormat="1" ht="15.75" customHeight="1">
      <c r="A84" s="239"/>
      <c r="B84" s="427" t="s">
        <v>22</v>
      </c>
      <c r="C84" s="427"/>
      <c r="D84" s="427"/>
      <c r="E84" s="427"/>
      <c r="F84" s="427"/>
      <c r="G84" s="427"/>
      <c r="H84" s="427"/>
      <c r="I84" s="427"/>
      <c r="J84" s="427"/>
      <c r="K84" s="427"/>
      <c r="L84" s="427"/>
      <c r="M84" s="64"/>
    </row>
    <row r="85" spans="1:13" s="82" customFormat="1" ht="15.75" customHeight="1">
      <c r="A85" s="239"/>
      <c r="B85" s="376" t="s">
        <v>377</v>
      </c>
      <c r="C85" s="376"/>
      <c r="D85" s="376"/>
      <c r="E85" s="376"/>
      <c r="F85" s="416" t="s">
        <v>378</v>
      </c>
      <c r="G85" s="416"/>
      <c r="H85" s="416"/>
      <c r="I85" s="416"/>
      <c r="J85" s="416"/>
      <c r="K85" s="416"/>
      <c r="L85" s="416"/>
      <c r="M85" s="64"/>
    </row>
    <row r="86" spans="1:13" s="82" customFormat="1" ht="15.75" customHeight="1">
      <c r="A86" s="239"/>
      <c r="B86" s="243"/>
      <c r="C86" s="243"/>
      <c r="D86" s="243"/>
      <c r="E86" s="243"/>
      <c r="F86" s="416"/>
      <c r="G86" s="416"/>
      <c r="H86" s="416"/>
      <c r="I86" s="416"/>
      <c r="J86" s="416"/>
      <c r="K86" s="416"/>
      <c r="L86" s="416"/>
      <c r="M86" s="64"/>
    </row>
    <row r="87" spans="1:13" s="82" customFormat="1" ht="15.75" customHeight="1">
      <c r="A87" s="239"/>
      <c r="B87" s="427" t="s">
        <v>4</v>
      </c>
      <c r="C87" s="427"/>
      <c r="D87" s="427"/>
      <c r="E87" s="427"/>
      <c r="F87" s="427"/>
      <c r="G87" s="427"/>
      <c r="H87" s="427"/>
      <c r="I87" s="427"/>
      <c r="J87" s="427"/>
      <c r="K87" s="427"/>
      <c r="L87" s="427"/>
      <c r="M87" s="64"/>
    </row>
    <row r="88" spans="1:13" s="82" customFormat="1" ht="15.75" customHeight="1">
      <c r="A88" s="239"/>
      <c r="B88" s="416" t="s">
        <v>5</v>
      </c>
      <c r="C88" s="416"/>
      <c r="D88" s="416"/>
      <c r="E88" s="416"/>
      <c r="F88" s="416" t="s">
        <v>6</v>
      </c>
      <c r="G88" s="416"/>
      <c r="H88" s="416"/>
      <c r="I88" s="416"/>
      <c r="J88" s="416"/>
      <c r="K88" s="416"/>
      <c r="L88" s="416"/>
      <c r="M88" s="64"/>
    </row>
    <row r="89" spans="1:13" s="82" customFormat="1" ht="15.75" customHeight="1">
      <c r="A89" s="239"/>
      <c r="B89" s="416" t="s">
        <v>5</v>
      </c>
      <c r="C89" s="416"/>
      <c r="D89" s="416"/>
      <c r="E89" s="416"/>
      <c r="F89" s="416" t="s">
        <v>7</v>
      </c>
      <c r="G89" s="416"/>
      <c r="H89" s="416"/>
      <c r="I89" s="416"/>
      <c r="J89" s="416"/>
      <c r="K89" s="416"/>
      <c r="L89" s="416"/>
      <c r="M89" s="64"/>
    </row>
    <row r="90" spans="1:13" s="82" customFormat="1" ht="15.75" customHeight="1">
      <c r="A90" s="239"/>
      <c r="B90" s="416" t="s">
        <v>8</v>
      </c>
      <c r="C90" s="416"/>
      <c r="D90" s="416"/>
      <c r="E90" s="416"/>
      <c r="F90" s="416" t="s">
        <v>9</v>
      </c>
      <c r="G90" s="416"/>
      <c r="H90" s="416"/>
      <c r="I90" s="416"/>
      <c r="J90" s="416"/>
      <c r="K90" s="416"/>
      <c r="L90" s="416"/>
      <c r="M90" s="64"/>
    </row>
    <row r="91" spans="1:13" s="82" customFormat="1" ht="15.75" customHeight="1">
      <c r="A91" s="239"/>
      <c r="B91" s="416" t="s">
        <v>10</v>
      </c>
      <c r="C91" s="416"/>
      <c r="D91" s="416"/>
      <c r="E91" s="416"/>
      <c r="F91" s="416" t="s">
        <v>11</v>
      </c>
      <c r="G91" s="416"/>
      <c r="H91" s="416"/>
      <c r="I91" s="416"/>
      <c r="J91" s="416"/>
      <c r="K91" s="416"/>
      <c r="L91" s="416"/>
      <c r="M91" s="64"/>
    </row>
    <row r="92" spans="1:13" s="82" customFormat="1" ht="15.75" customHeight="1">
      <c r="A92" s="239"/>
      <c r="B92" s="416" t="s">
        <v>12</v>
      </c>
      <c r="C92" s="416"/>
      <c r="D92" s="416"/>
      <c r="E92" s="416"/>
      <c r="F92" s="416" t="s">
        <v>14</v>
      </c>
      <c r="G92" s="416"/>
      <c r="H92" s="416"/>
      <c r="I92" s="416"/>
      <c r="J92" s="416"/>
      <c r="K92" s="416"/>
      <c r="L92" s="416"/>
      <c r="M92" s="64"/>
    </row>
    <row r="93" spans="1:13" s="82" customFormat="1" ht="15.75" customHeight="1">
      <c r="A93" s="239"/>
      <c r="B93" s="416" t="s">
        <v>13</v>
      </c>
      <c r="C93" s="416"/>
      <c r="D93" s="416"/>
      <c r="E93" s="416"/>
      <c r="F93" s="416" t="s">
        <v>15</v>
      </c>
      <c r="G93" s="416"/>
      <c r="H93" s="416"/>
      <c r="I93" s="416"/>
      <c r="J93" s="416"/>
      <c r="K93" s="416"/>
      <c r="L93" s="416"/>
      <c r="M93" s="64"/>
    </row>
    <row r="94" spans="1:13" s="82" customFormat="1" ht="15.75" customHeight="1">
      <c r="A94" s="239"/>
      <c r="B94" s="416" t="s">
        <v>16</v>
      </c>
      <c r="C94" s="416"/>
      <c r="D94" s="416"/>
      <c r="E94" s="416"/>
      <c r="F94" s="416" t="s">
        <v>17</v>
      </c>
      <c r="G94" s="416"/>
      <c r="H94" s="416"/>
      <c r="I94" s="416"/>
      <c r="J94" s="416"/>
      <c r="K94" s="416"/>
      <c r="L94" s="416"/>
      <c r="M94" s="64"/>
    </row>
    <row r="95" spans="1:13" s="82" customFormat="1" ht="15.75" customHeight="1">
      <c r="A95" s="239"/>
      <c r="B95" s="416" t="s">
        <v>182</v>
      </c>
      <c r="C95" s="416"/>
      <c r="D95" s="416"/>
      <c r="E95" s="416"/>
      <c r="F95" s="416" t="s">
        <v>18</v>
      </c>
      <c r="G95" s="416"/>
      <c r="H95" s="416"/>
      <c r="I95" s="416"/>
      <c r="J95" s="416"/>
      <c r="K95" s="416"/>
      <c r="L95" s="416"/>
      <c r="M95" s="64"/>
    </row>
    <row r="96" spans="1:13" s="82" customFormat="1" ht="15.75" customHeight="1">
      <c r="A96" s="239"/>
      <c r="B96" s="416" t="s">
        <v>19</v>
      </c>
      <c r="C96" s="416"/>
      <c r="D96" s="416"/>
      <c r="E96" s="416"/>
      <c r="F96" s="416" t="s">
        <v>20</v>
      </c>
      <c r="G96" s="416"/>
      <c r="H96" s="416"/>
      <c r="I96" s="416"/>
      <c r="J96" s="416"/>
      <c r="K96" s="416"/>
      <c r="L96" s="416"/>
      <c r="M96" s="64"/>
    </row>
    <row r="97" spans="1:13" s="82" customFormat="1" ht="15.75" customHeight="1">
      <c r="A97" s="239"/>
      <c r="B97" s="416" t="s">
        <v>422</v>
      </c>
      <c r="C97" s="416"/>
      <c r="D97" s="416"/>
      <c r="E97" s="416"/>
      <c r="F97" s="416" t="s">
        <v>21</v>
      </c>
      <c r="G97" s="416"/>
      <c r="H97" s="416"/>
      <c r="I97" s="416"/>
      <c r="J97" s="416"/>
      <c r="K97" s="416"/>
      <c r="L97" s="416"/>
      <c r="M97" s="64"/>
    </row>
    <row r="98" spans="1:13" s="82" customFormat="1" ht="15.75" customHeight="1">
      <c r="A98" s="239"/>
      <c r="B98" s="243"/>
      <c r="C98" s="243"/>
      <c r="D98" s="243"/>
      <c r="E98" s="243"/>
      <c r="F98" s="64"/>
      <c r="G98" s="64"/>
      <c r="H98" s="64"/>
      <c r="I98" s="64"/>
      <c r="J98" s="64"/>
      <c r="K98" s="64"/>
      <c r="L98" s="64"/>
      <c r="M98" s="64"/>
    </row>
    <row r="99" spans="1:13" s="82" customFormat="1" ht="16.5" customHeight="1">
      <c r="A99" s="239"/>
      <c r="B99" s="427" t="s">
        <v>3</v>
      </c>
      <c r="C99" s="427"/>
      <c r="D99" s="427"/>
      <c r="E99" s="427"/>
      <c r="F99" s="427"/>
      <c r="G99" s="427"/>
      <c r="H99" s="427"/>
      <c r="I99" s="427"/>
      <c r="J99" s="427"/>
      <c r="K99" s="427"/>
      <c r="L99" s="427"/>
      <c r="M99" s="244"/>
    </row>
    <row r="100" spans="1:13" s="82" customFormat="1" ht="16.5" customHeight="1">
      <c r="A100" s="239"/>
      <c r="B100" s="241"/>
      <c r="C100" s="241"/>
      <c r="D100" s="241"/>
      <c r="E100" s="241"/>
      <c r="F100" s="241"/>
      <c r="G100" s="241"/>
      <c r="H100" s="241"/>
      <c r="I100" s="241"/>
      <c r="J100" s="241"/>
      <c r="K100" s="241"/>
      <c r="L100" s="241"/>
      <c r="M100" s="244"/>
    </row>
    <row r="101" spans="1:13" s="82" customFormat="1" ht="16.5" customHeight="1">
      <c r="A101" s="239"/>
      <c r="B101" s="428" t="s">
        <v>423</v>
      </c>
      <c r="C101" s="428"/>
      <c r="D101" s="428"/>
      <c r="E101" s="428"/>
      <c r="F101" s="428"/>
      <c r="G101" s="428"/>
      <c r="H101" s="428"/>
      <c r="I101" s="428"/>
      <c r="J101" s="428"/>
      <c r="K101" s="428"/>
      <c r="L101" s="428"/>
      <c r="M101" s="244"/>
    </row>
    <row r="102" spans="1:13" s="82" customFormat="1" ht="16.5" customHeight="1">
      <c r="A102" s="239"/>
      <c r="B102" s="428"/>
      <c r="C102" s="428"/>
      <c r="D102" s="428"/>
      <c r="E102" s="428"/>
      <c r="F102" s="428"/>
      <c r="G102" s="428"/>
      <c r="H102" s="428"/>
      <c r="I102" s="428"/>
      <c r="J102" s="428"/>
      <c r="K102" s="428"/>
      <c r="L102" s="428"/>
      <c r="M102" s="244"/>
    </row>
    <row r="103" spans="1:13" s="82" customFormat="1" ht="16.5" customHeight="1">
      <c r="A103" s="239"/>
      <c r="B103" s="428"/>
      <c r="C103" s="428"/>
      <c r="D103" s="428"/>
      <c r="E103" s="428"/>
      <c r="F103" s="428"/>
      <c r="G103" s="428"/>
      <c r="H103" s="428"/>
      <c r="I103" s="428"/>
      <c r="J103" s="428"/>
      <c r="K103" s="428"/>
      <c r="L103" s="428"/>
      <c r="M103" s="244"/>
    </row>
    <row r="104" spans="1:13" s="82" customFormat="1" ht="16.5" customHeight="1">
      <c r="A104" s="239"/>
      <c r="B104" s="428"/>
      <c r="C104" s="428"/>
      <c r="D104" s="428"/>
      <c r="E104" s="428"/>
      <c r="F104" s="428"/>
      <c r="G104" s="428"/>
      <c r="H104" s="428"/>
      <c r="I104" s="428"/>
      <c r="J104" s="428"/>
      <c r="K104" s="428"/>
      <c r="L104" s="428"/>
      <c r="M104" s="244"/>
    </row>
    <row r="105" spans="1:13" s="82" customFormat="1" ht="16.5" customHeight="1">
      <c r="A105" s="239"/>
      <c r="B105" s="428"/>
      <c r="C105" s="428"/>
      <c r="D105" s="428"/>
      <c r="E105" s="428"/>
      <c r="F105" s="428"/>
      <c r="G105" s="428"/>
      <c r="H105" s="428"/>
      <c r="I105" s="428"/>
      <c r="J105" s="428"/>
      <c r="K105" s="428"/>
      <c r="L105" s="428"/>
      <c r="M105" s="244"/>
    </row>
    <row r="106" spans="1:13" s="82" customFormat="1" ht="16.5" customHeight="1">
      <c r="A106" s="239"/>
      <c r="C106" s="245"/>
      <c r="D106" s="245"/>
      <c r="E106" s="245"/>
      <c r="F106" s="245"/>
      <c r="G106" s="245"/>
      <c r="H106" s="245"/>
      <c r="I106" s="245"/>
      <c r="J106" s="245"/>
      <c r="K106" s="245"/>
      <c r="L106" s="245"/>
      <c r="M106" s="244"/>
    </row>
    <row r="107" spans="1:13" s="82" customFormat="1" ht="16.5" customHeight="1">
      <c r="A107" s="239"/>
      <c r="B107" s="416" t="s">
        <v>25</v>
      </c>
      <c r="C107" s="416"/>
      <c r="D107" s="416"/>
      <c r="E107" s="416"/>
      <c r="F107" s="416"/>
      <c r="G107" s="416"/>
      <c r="H107" s="416"/>
      <c r="I107" s="416"/>
      <c r="J107" s="416"/>
      <c r="K107" s="416"/>
      <c r="L107" s="416"/>
      <c r="M107" s="244"/>
    </row>
    <row r="108" spans="1:13" s="82" customFormat="1" ht="16.5" customHeight="1">
      <c r="A108" s="239"/>
      <c r="B108" s="416"/>
      <c r="C108" s="416"/>
      <c r="D108" s="416"/>
      <c r="E108" s="416"/>
      <c r="F108" s="416"/>
      <c r="G108" s="416"/>
      <c r="H108" s="416"/>
      <c r="I108" s="416"/>
      <c r="J108" s="416"/>
      <c r="K108" s="416"/>
      <c r="L108" s="416"/>
      <c r="M108" s="244"/>
    </row>
    <row r="109" spans="1:13" s="82" customFormat="1" ht="16.5" customHeight="1">
      <c r="A109" s="239"/>
      <c r="B109" s="245"/>
      <c r="C109" s="245"/>
      <c r="D109" s="245"/>
      <c r="E109" s="245"/>
      <c r="F109" s="245"/>
      <c r="G109" s="245"/>
      <c r="H109" s="245"/>
      <c r="I109" s="245"/>
      <c r="J109" s="245"/>
      <c r="K109" s="245"/>
      <c r="L109" s="245"/>
      <c r="M109" s="244"/>
    </row>
    <row r="110" spans="1:13" ht="15.75" customHeight="1">
      <c r="A110" s="68" t="s">
        <v>97</v>
      </c>
      <c r="B110" s="374" t="s">
        <v>257</v>
      </c>
      <c r="C110" s="374"/>
      <c r="D110" s="374"/>
      <c r="E110" s="374"/>
      <c r="F110" s="374"/>
      <c r="G110" s="374"/>
      <c r="H110" s="374"/>
      <c r="I110" s="374"/>
      <c r="J110" s="374"/>
      <c r="K110" s="374"/>
      <c r="L110" s="374"/>
      <c r="M110" s="53"/>
    </row>
    <row r="111" spans="1:13" ht="15.75">
      <c r="A111" s="233"/>
      <c r="B111" s="53"/>
      <c r="C111" s="236"/>
      <c r="D111" s="236"/>
      <c r="E111" s="236"/>
      <c r="F111" s="236"/>
      <c r="G111" s="236"/>
      <c r="H111" s="236"/>
      <c r="I111" s="236"/>
      <c r="J111" s="237"/>
      <c r="K111" s="236"/>
      <c r="L111" s="236"/>
      <c r="M111" s="236"/>
    </row>
    <row r="112" spans="1:13" ht="15.75" customHeight="1">
      <c r="A112" s="233"/>
      <c r="B112" s="383" t="s">
        <v>313</v>
      </c>
      <c r="C112" s="383"/>
      <c r="D112" s="383"/>
      <c r="E112" s="383"/>
      <c r="F112" s="383"/>
      <c r="G112" s="383"/>
      <c r="H112" s="383"/>
      <c r="I112" s="383"/>
      <c r="J112" s="383"/>
      <c r="K112" s="383"/>
      <c r="L112" s="383"/>
      <c r="M112" s="46"/>
    </row>
    <row r="113" ht="15.75" customHeight="1">
      <c r="A113" s="234"/>
    </row>
    <row r="114" spans="1:13" ht="15.75">
      <c r="A114" s="68" t="s">
        <v>98</v>
      </c>
      <c r="B114" s="374" t="s">
        <v>242</v>
      </c>
      <c r="C114" s="374"/>
      <c r="D114" s="374"/>
      <c r="E114" s="374"/>
      <c r="F114" s="374"/>
      <c r="G114" s="374"/>
      <c r="H114" s="374"/>
      <c r="I114" s="374"/>
      <c r="J114" s="374"/>
      <c r="K114" s="374"/>
      <c r="L114" s="374"/>
      <c r="M114" s="53"/>
    </row>
    <row r="115" spans="1:13" ht="15.75">
      <c r="A115" s="233"/>
      <c r="B115" s="53"/>
      <c r="C115" s="236"/>
      <c r="D115" s="236"/>
      <c r="E115" s="236"/>
      <c r="F115" s="236"/>
      <c r="G115" s="236"/>
      <c r="H115" s="236"/>
      <c r="I115" s="41"/>
      <c r="J115" s="246"/>
      <c r="K115" s="41"/>
      <c r="L115" s="247"/>
      <c r="M115" s="247"/>
    </row>
    <row r="116" spans="1:13" ht="15.75" customHeight="1">
      <c r="A116" s="233"/>
      <c r="B116" s="383" t="s">
        <v>334</v>
      </c>
      <c r="C116" s="383"/>
      <c r="D116" s="383"/>
      <c r="E116" s="383"/>
      <c r="F116" s="383"/>
      <c r="G116" s="383"/>
      <c r="H116" s="383"/>
      <c r="I116" s="383"/>
      <c r="J116" s="383"/>
      <c r="K116" s="383"/>
      <c r="L116" s="383"/>
      <c r="M116" s="46"/>
    </row>
    <row r="117" spans="1:12" ht="15.75">
      <c r="A117" s="233"/>
      <c r="B117" s="236"/>
      <c r="C117" s="236"/>
      <c r="D117" s="236"/>
      <c r="E117" s="236"/>
      <c r="F117" s="236"/>
      <c r="G117" s="236"/>
      <c r="H117" s="236"/>
      <c r="I117" s="236"/>
      <c r="J117" s="237"/>
      <c r="K117" s="236"/>
      <c r="L117" s="237"/>
    </row>
    <row r="118" spans="1:13" ht="15.75">
      <c r="A118" s="68" t="s">
        <v>99</v>
      </c>
      <c r="B118" s="374" t="s">
        <v>135</v>
      </c>
      <c r="C118" s="374"/>
      <c r="D118" s="374"/>
      <c r="E118" s="374"/>
      <c r="F118" s="374"/>
      <c r="G118" s="374"/>
      <c r="H118" s="374"/>
      <c r="I118" s="374"/>
      <c r="J118" s="374"/>
      <c r="K118" s="374"/>
      <c r="L118" s="374"/>
      <c r="M118" s="53"/>
    </row>
    <row r="119" spans="1:13" ht="15.75">
      <c r="A119" s="233"/>
      <c r="B119" s="236"/>
      <c r="C119" s="236"/>
      <c r="D119" s="236"/>
      <c r="E119" s="236"/>
      <c r="F119" s="236"/>
      <c r="G119" s="236"/>
      <c r="H119" s="236"/>
      <c r="I119" s="236"/>
      <c r="J119" s="237"/>
      <c r="K119" s="236"/>
      <c r="L119" s="237"/>
      <c r="M119" s="237"/>
    </row>
    <row r="120" spans="1:13" ht="15.75" customHeight="1">
      <c r="A120" s="233"/>
      <c r="B120" s="383" t="s">
        <v>335</v>
      </c>
      <c r="C120" s="383"/>
      <c r="D120" s="383"/>
      <c r="E120" s="383"/>
      <c r="F120" s="383"/>
      <c r="G120" s="383"/>
      <c r="H120" s="383"/>
      <c r="I120" s="383"/>
      <c r="J120" s="383"/>
      <c r="K120" s="383"/>
      <c r="L120" s="383"/>
      <c r="M120" s="46"/>
    </row>
    <row r="121" spans="1:14" ht="15.75">
      <c r="A121" s="233"/>
      <c r="B121" s="41"/>
      <c r="C121" s="41"/>
      <c r="D121" s="41"/>
      <c r="E121" s="41"/>
      <c r="F121" s="41"/>
      <c r="G121" s="41"/>
      <c r="H121" s="41"/>
      <c r="I121" s="41"/>
      <c r="J121" s="246"/>
      <c r="K121" s="41"/>
      <c r="L121" s="41"/>
      <c r="M121" s="41"/>
      <c r="N121" s="248"/>
    </row>
    <row r="122" spans="1:14" ht="15.75">
      <c r="A122" s="68" t="s">
        <v>100</v>
      </c>
      <c r="B122" s="374" t="s">
        <v>113</v>
      </c>
      <c r="C122" s="374"/>
      <c r="D122" s="374"/>
      <c r="E122" s="374"/>
      <c r="F122" s="374"/>
      <c r="G122" s="374"/>
      <c r="H122" s="374"/>
      <c r="I122" s="374"/>
      <c r="J122" s="374"/>
      <c r="K122" s="374"/>
      <c r="L122" s="374"/>
      <c r="M122" s="53"/>
      <c r="N122" s="248"/>
    </row>
    <row r="123" spans="1:14" ht="15.75">
      <c r="A123" s="68"/>
      <c r="B123" s="53"/>
      <c r="C123" s="53"/>
      <c r="D123" s="53"/>
      <c r="E123" s="53"/>
      <c r="F123" s="53"/>
      <c r="G123" s="53"/>
      <c r="H123" s="53"/>
      <c r="I123" s="53"/>
      <c r="J123" s="53"/>
      <c r="K123" s="53"/>
      <c r="L123" s="53"/>
      <c r="M123" s="41"/>
      <c r="N123" s="248"/>
    </row>
    <row r="124" spans="1:14" ht="15.75" customHeight="1">
      <c r="A124" s="68"/>
      <c r="B124" s="373" t="s">
        <v>348</v>
      </c>
      <c r="C124" s="373"/>
      <c r="D124" s="373"/>
      <c r="E124" s="373"/>
      <c r="F124" s="373"/>
      <c r="G124" s="373"/>
      <c r="H124" s="373"/>
      <c r="I124" s="373"/>
      <c r="J124" s="373"/>
      <c r="K124" s="373"/>
      <c r="L124" s="373"/>
      <c r="M124" s="41"/>
      <c r="N124" s="248"/>
    </row>
    <row r="125" spans="1:14" ht="15.75">
      <c r="A125" s="68"/>
      <c r="B125" s="373"/>
      <c r="C125" s="373"/>
      <c r="D125" s="373"/>
      <c r="E125" s="373"/>
      <c r="F125" s="373"/>
      <c r="G125" s="373"/>
      <c r="H125" s="373"/>
      <c r="I125" s="373"/>
      <c r="J125" s="373"/>
      <c r="K125" s="373"/>
      <c r="L125" s="373"/>
      <c r="M125" s="41"/>
      <c r="N125" s="248"/>
    </row>
    <row r="126" spans="1:14" s="82" customFormat="1" ht="15.75" customHeight="1">
      <c r="A126" s="68"/>
      <c r="B126" s="373"/>
      <c r="C126" s="373"/>
      <c r="D126" s="373"/>
      <c r="E126" s="373"/>
      <c r="F126" s="373"/>
      <c r="G126" s="373"/>
      <c r="H126" s="373"/>
      <c r="I126" s="373"/>
      <c r="J126" s="373"/>
      <c r="K126" s="373"/>
      <c r="L126" s="373"/>
      <c r="M126" s="46"/>
      <c r="N126" s="248"/>
    </row>
    <row r="127" spans="1:14" s="82" customFormat="1" ht="15.75" customHeight="1">
      <c r="A127" s="68"/>
      <c r="B127" s="373"/>
      <c r="C127" s="373"/>
      <c r="D127" s="373"/>
      <c r="E127" s="373"/>
      <c r="F127" s="373"/>
      <c r="G127" s="373"/>
      <c r="H127" s="373"/>
      <c r="I127" s="373"/>
      <c r="J127" s="373"/>
      <c r="K127" s="373"/>
      <c r="L127" s="373"/>
      <c r="M127" s="46"/>
      <c r="N127" s="248"/>
    </row>
    <row r="128" spans="1:14" s="82" customFormat="1" ht="15.75" customHeight="1">
      <c r="A128" s="68"/>
      <c r="B128" s="245"/>
      <c r="C128" s="245"/>
      <c r="D128" s="245"/>
      <c r="E128" s="245"/>
      <c r="F128" s="245"/>
      <c r="G128" s="245"/>
      <c r="H128" s="245"/>
      <c r="I128" s="245"/>
      <c r="J128" s="245"/>
      <c r="K128" s="245"/>
      <c r="L128" s="245"/>
      <c r="M128" s="46"/>
      <c r="N128" s="248"/>
    </row>
    <row r="129" spans="1:14" s="82" customFormat="1" ht="15.75" customHeight="1">
      <c r="A129" s="68"/>
      <c r="B129" s="245"/>
      <c r="C129" s="245"/>
      <c r="D129" s="245"/>
      <c r="E129" s="245"/>
      <c r="F129" s="245"/>
      <c r="G129" s="245"/>
      <c r="H129" s="245"/>
      <c r="I129" s="245"/>
      <c r="J129" s="245"/>
      <c r="K129" s="245"/>
      <c r="L129" s="245"/>
      <c r="M129" s="46"/>
      <c r="N129" s="248"/>
    </row>
    <row r="130" spans="1:14" s="82" customFormat="1" ht="15.75" customHeight="1">
      <c r="A130" s="68"/>
      <c r="B130" s="245"/>
      <c r="C130" s="245"/>
      <c r="D130" s="245"/>
      <c r="E130" s="245"/>
      <c r="F130" s="245"/>
      <c r="G130" s="245"/>
      <c r="H130" s="245"/>
      <c r="I130" s="245"/>
      <c r="J130" s="245"/>
      <c r="K130" s="245"/>
      <c r="L130" s="245"/>
      <c r="M130" s="46"/>
      <c r="N130" s="248"/>
    </row>
    <row r="131" spans="1:14" ht="15.75">
      <c r="A131" s="233"/>
      <c r="B131" s="249"/>
      <c r="C131" s="249"/>
      <c r="D131" s="249"/>
      <c r="E131" s="249"/>
      <c r="F131" s="249"/>
      <c r="G131" s="249"/>
      <c r="H131" s="249"/>
      <c r="I131" s="249"/>
      <c r="J131" s="250"/>
      <c r="K131" s="249"/>
      <c r="L131" s="297" t="s">
        <v>432</v>
      </c>
      <c r="M131" s="237"/>
      <c r="N131" s="236"/>
    </row>
    <row r="132" spans="1:14" ht="15.75" customHeight="1">
      <c r="A132" s="68" t="s">
        <v>101</v>
      </c>
      <c r="B132" s="374" t="s">
        <v>316</v>
      </c>
      <c r="C132" s="374"/>
      <c r="D132" s="374"/>
      <c r="E132" s="374"/>
      <c r="F132" s="374"/>
      <c r="G132" s="374"/>
      <c r="H132" s="374"/>
      <c r="I132" s="374"/>
      <c r="J132" s="374"/>
      <c r="K132" s="374"/>
      <c r="L132" s="374"/>
      <c r="M132" s="53"/>
      <c r="N132" s="236"/>
    </row>
    <row r="133" spans="1:14" ht="15.75">
      <c r="A133" s="233"/>
      <c r="B133" s="236"/>
      <c r="C133" s="236"/>
      <c r="D133" s="236"/>
      <c r="E133" s="236"/>
      <c r="F133" s="236"/>
      <c r="G133" s="236"/>
      <c r="H133" s="236"/>
      <c r="I133" s="236"/>
      <c r="J133" s="237"/>
      <c r="K133" s="236"/>
      <c r="L133" s="237"/>
      <c r="M133" s="237"/>
      <c r="N133" s="236"/>
    </row>
    <row r="134" spans="1:14" ht="15.75" customHeight="1">
      <c r="A134" s="233"/>
      <c r="B134" s="383" t="s">
        <v>314</v>
      </c>
      <c r="C134" s="383"/>
      <c r="D134" s="383"/>
      <c r="E134" s="383"/>
      <c r="F134" s="383"/>
      <c r="G134" s="383"/>
      <c r="H134" s="383"/>
      <c r="I134" s="383"/>
      <c r="J134" s="383"/>
      <c r="K134" s="383"/>
      <c r="L134" s="383"/>
      <c r="M134" s="46"/>
      <c r="N134" s="236"/>
    </row>
    <row r="135" spans="1:14" ht="15.75" customHeight="1">
      <c r="A135" s="233"/>
      <c r="B135" s="383"/>
      <c r="C135" s="383"/>
      <c r="D135" s="383"/>
      <c r="E135" s="383"/>
      <c r="F135" s="383"/>
      <c r="G135" s="383"/>
      <c r="H135" s="383"/>
      <c r="I135" s="383"/>
      <c r="J135" s="383"/>
      <c r="K135" s="383"/>
      <c r="L135" s="383"/>
      <c r="M135" s="41"/>
      <c r="N135" s="236"/>
    </row>
    <row r="136" spans="1:14" ht="15.75">
      <c r="A136" s="233"/>
      <c r="B136" s="41"/>
      <c r="C136" s="41"/>
      <c r="D136" s="41"/>
      <c r="E136" s="41"/>
      <c r="F136" s="41"/>
      <c r="G136" s="41"/>
      <c r="H136" s="41"/>
      <c r="I136" s="41"/>
      <c r="J136" s="246"/>
      <c r="K136" s="41"/>
      <c r="L136" s="41"/>
      <c r="M136" s="41"/>
      <c r="N136" s="236"/>
    </row>
    <row r="137" spans="1:14" ht="15.75">
      <c r="A137" s="68" t="s">
        <v>102</v>
      </c>
      <c r="B137" s="374" t="s">
        <v>317</v>
      </c>
      <c r="C137" s="374"/>
      <c r="D137" s="374"/>
      <c r="E137" s="374"/>
      <c r="F137" s="374"/>
      <c r="G137" s="374"/>
      <c r="H137" s="374"/>
      <c r="I137" s="374"/>
      <c r="J137" s="374"/>
      <c r="K137" s="374"/>
      <c r="L137" s="374"/>
      <c r="M137" s="53"/>
      <c r="N137" s="236"/>
    </row>
    <row r="138" spans="1:14" ht="15.75" customHeight="1">
      <c r="A138" s="233"/>
      <c r="B138" s="53"/>
      <c r="C138" s="236"/>
      <c r="D138" s="236"/>
      <c r="E138" s="236"/>
      <c r="F138" s="236"/>
      <c r="G138" s="236"/>
      <c r="H138" s="236"/>
      <c r="I138" s="236"/>
      <c r="J138" s="237"/>
      <c r="K138" s="236"/>
      <c r="L138" s="236"/>
      <c r="M138" s="236"/>
      <c r="N138" s="236"/>
    </row>
    <row r="139" spans="1:14" ht="15.75" customHeight="1">
      <c r="A139" s="233"/>
      <c r="B139" s="383" t="s">
        <v>128</v>
      </c>
      <c r="C139" s="383"/>
      <c r="D139" s="383"/>
      <c r="E139" s="383"/>
      <c r="F139" s="383"/>
      <c r="G139" s="383"/>
      <c r="H139" s="383"/>
      <c r="I139" s="383"/>
      <c r="J139" s="383"/>
      <c r="K139" s="383"/>
      <c r="L139" s="383"/>
      <c r="M139" s="46"/>
      <c r="N139" s="236"/>
    </row>
    <row r="140" spans="1:14" ht="15.75">
      <c r="A140" s="233"/>
      <c r="B140" s="383"/>
      <c r="C140" s="383"/>
      <c r="D140" s="383"/>
      <c r="E140" s="383"/>
      <c r="F140" s="383"/>
      <c r="G140" s="383"/>
      <c r="H140" s="383"/>
      <c r="I140" s="383"/>
      <c r="J140" s="383"/>
      <c r="K140" s="383"/>
      <c r="L140" s="383"/>
      <c r="M140" s="46"/>
      <c r="N140" s="236"/>
    </row>
    <row r="141" spans="1:14" ht="15.75">
      <c r="A141" s="233"/>
      <c r="B141" s="41"/>
      <c r="C141" s="41"/>
      <c r="D141" s="41"/>
      <c r="E141" s="41"/>
      <c r="F141" s="41"/>
      <c r="G141" s="41"/>
      <c r="H141" s="41"/>
      <c r="I141" s="41"/>
      <c r="J141" s="41"/>
      <c r="K141" s="41"/>
      <c r="L141" s="41"/>
      <c r="M141" s="46"/>
      <c r="N141" s="236"/>
    </row>
    <row r="142" spans="1:14" ht="15.75" customHeight="1">
      <c r="A142" s="68" t="s">
        <v>103</v>
      </c>
      <c r="B142" s="374" t="s">
        <v>136</v>
      </c>
      <c r="C142" s="374"/>
      <c r="D142" s="374"/>
      <c r="E142" s="374"/>
      <c r="F142" s="374"/>
      <c r="G142" s="374"/>
      <c r="H142" s="374"/>
      <c r="I142" s="374"/>
      <c r="J142" s="374"/>
      <c r="K142" s="374"/>
      <c r="L142" s="374"/>
      <c r="M142" s="53"/>
      <c r="N142" s="236"/>
    </row>
    <row r="143" spans="1:14" ht="15.75">
      <c r="A143" s="233"/>
      <c r="B143" s="236"/>
      <c r="C143" s="236"/>
      <c r="D143" s="236"/>
      <c r="E143" s="236"/>
      <c r="F143" s="236"/>
      <c r="G143" s="236"/>
      <c r="H143" s="236"/>
      <c r="I143" s="236"/>
      <c r="J143" s="237"/>
      <c r="K143" s="236"/>
      <c r="L143" s="236"/>
      <c r="M143" s="237"/>
      <c r="N143" s="236"/>
    </row>
    <row r="144" spans="1:14" ht="15.75" customHeight="1">
      <c r="A144" s="233"/>
      <c r="B144" s="434" t="s">
        <v>368</v>
      </c>
      <c r="C144" s="434"/>
      <c r="D144" s="434"/>
      <c r="E144" s="434"/>
      <c r="F144" s="434"/>
      <c r="G144" s="434"/>
      <c r="H144" s="434"/>
      <c r="I144" s="434"/>
      <c r="J144" s="434"/>
      <c r="K144" s="434"/>
      <c r="L144" s="434"/>
      <c r="M144" s="252"/>
      <c r="N144" s="236"/>
    </row>
    <row r="145" spans="1:14" ht="15.75" customHeight="1">
      <c r="A145" s="233"/>
      <c r="B145" s="251"/>
      <c r="C145" s="251"/>
      <c r="D145" s="251"/>
      <c r="E145" s="251"/>
      <c r="F145" s="251"/>
      <c r="G145" s="251"/>
      <c r="H145" s="251"/>
      <c r="I145" s="251"/>
      <c r="J145" s="251"/>
      <c r="K145" s="251"/>
      <c r="L145" s="251"/>
      <c r="M145" s="252"/>
      <c r="N145" s="236"/>
    </row>
    <row r="146" spans="1:14" ht="24.75" customHeight="1">
      <c r="A146" s="233"/>
      <c r="B146" s="436" t="s">
        <v>369</v>
      </c>
      <c r="C146" s="436"/>
      <c r="D146" s="436"/>
      <c r="E146" s="436"/>
      <c r="F146" s="436"/>
      <c r="G146" s="436"/>
      <c r="H146" s="375" t="s">
        <v>73</v>
      </c>
      <c r="I146" s="433" t="s">
        <v>74</v>
      </c>
      <c r="J146" s="375" t="s">
        <v>75</v>
      </c>
      <c r="K146" s="375" t="s">
        <v>259</v>
      </c>
      <c r="L146" s="437" t="s">
        <v>137</v>
      </c>
      <c r="M146" s="15"/>
      <c r="N146" s="236"/>
    </row>
    <row r="147" spans="1:14" ht="15.75">
      <c r="A147" s="233"/>
      <c r="B147" s="436"/>
      <c r="C147" s="436"/>
      <c r="D147" s="436"/>
      <c r="E147" s="436"/>
      <c r="F147" s="436"/>
      <c r="G147" s="436"/>
      <c r="H147" s="375"/>
      <c r="I147" s="433"/>
      <c r="J147" s="375"/>
      <c r="K147" s="375"/>
      <c r="L147" s="437"/>
      <c r="M147" s="15"/>
      <c r="N147" s="236"/>
    </row>
    <row r="148" spans="1:14" ht="33.75" customHeight="1">
      <c r="A148" s="233"/>
      <c r="B148" s="436"/>
      <c r="C148" s="436"/>
      <c r="D148" s="436"/>
      <c r="E148" s="436"/>
      <c r="F148" s="436"/>
      <c r="G148" s="436"/>
      <c r="H148" s="375"/>
      <c r="I148" s="433"/>
      <c r="J148" s="375"/>
      <c r="K148" s="375"/>
      <c r="L148" s="437"/>
      <c r="M148" s="15"/>
      <c r="N148" s="236"/>
    </row>
    <row r="149" spans="1:14" ht="15.75">
      <c r="A149" s="233"/>
      <c r="H149" s="254" t="s">
        <v>38</v>
      </c>
      <c r="I149" s="254" t="s">
        <v>38</v>
      </c>
      <c r="J149" s="80" t="s">
        <v>38</v>
      </c>
      <c r="K149" s="80" t="s">
        <v>38</v>
      </c>
      <c r="L149" s="80" t="s">
        <v>38</v>
      </c>
      <c r="M149" s="15"/>
      <c r="N149" s="236"/>
    </row>
    <row r="150" spans="1:14" ht="15.75">
      <c r="A150" s="233"/>
      <c r="B150" s="438" t="s">
        <v>138</v>
      </c>
      <c r="C150" s="438"/>
      <c r="D150" s="438"/>
      <c r="E150" s="438"/>
      <c r="F150" s="438"/>
      <c r="G150" s="438"/>
      <c r="H150" s="279"/>
      <c r="I150" s="279"/>
      <c r="J150" s="52"/>
      <c r="K150" s="52"/>
      <c r="L150" s="52"/>
      <c r="M150" s="15"/>
      <c r="N150" s="236"/>
    </row>
    <row r="151" spans="1:14" ht="15.75">
      <c r="A151" s="233"/>
      <c r="B151" s="416" t="s">
        <v>139</v>
      </c>
      <c r="C151" s="416"/>
      <c r="D151" s="416"/>
      <c r="E151" s="416"/>
      <c r="F151" s="416"/>
      <c r="G151" s="416"/>
      <c r="H151" s="14">
        <v>15013</v>
      </c>
      <c r="I151" s="14">
        <v>3533</v>
      </c>
      <c r="J151" s="58" t="s">
        <v>151</v>
      </c>
      <c r="K151" s="58" t="s">
        <v>151</v>
      </c>
      <c r="L151" s="13">
        <f>SUM(F151:K151)</f>
        <v>18546</v>
      </c>
      <c r="M151" s="15"/>
      <c r="N151" s="236"/>
    </row>
    <row r="152" spans="1:14" ht="15.75">
      <c r="A152" s="233"/>
      <c r="B152" s="416" t="s">
        <v>140</v>
      </c>
      <c r="C152" s="416"/>
      <c r="D152" s="416"/>
      <c r="E152" s="416"/>
      <c r="F152" s="416"/>
      <c r="G152" s="416"/>
      <c r="H152" s="14">
        <v>992</v>
      </c>
      <c r="I152" s="14">
        <v>11</v>
      </c>
      <c r="J152" s="14">
        <v>1206</v>
      </c>
      <c r="K152" s="13">
        <v>-2209</v>
      </c>
      <c r="L152" s="58" t="s">
        <v>151</v>
      </c>
      <c r="M152" s="15"/>
      <c r="N152" s="236"/>
    </row>
    <row r="153" spans="1:14" ht="16.5" thickBot="1">
      <c r="A153" s="233"/>
      <c r="B153" s="416" t="s">
        <v>141</v>
      </c>
      <c r="C153" s="416"/>
      <c r="D153" s="416"/>
      <c r="E153" s="416"/>
      <c r="F153" s="416"/>
      <c r="G153" s="417"/>
      <c r="H153" s="16">
        <f>SUM(H151:H152)</f>
        <v>16005</v>
      </c>
      <c r="I153" s="16">
        <f>SUM(I151:I152)</f>
        <v>3544</v>
      </c>
      <c r="J153" s="16">
        <f>SUM(J151:J152)</f>
        <v>1206</v>
      </c>
      <c r="K153" s="16">
        <f>SUM(K151:K152)</f>
        <v>-2209</v>
      </c>
      <c r="L153" s="16">
        <f>SUM(L151:L152)</f>
        <v>18546</v>
      </c>
      <c r="M153" s="15"/>
      <c r="N153" s="236"/>
    </row>
    <row r="154" spans="1:14" ht="16.5" thickTop="1">
      <c r="A154" s="233"/>
      <c r="B154" s="64"/>
      <c r="C154" s="64"/>
      <c r="D154" s="64"/>
      <c r="E154" s="64"/>
      <c r="F154" s="64"/>
      <c r="G154" s="65"/>
      <c r="H154" s="336"/>
      <c r="I154" s="336"/>
      <c r="J154" s="14"/>
      <c r="K154" s="14"/>
      <c r="L154" s="14"/>
      <c r="M154" s="15"/>
      <c r="N154" s="236"/>
    </row>
    <row r="155" spans="1:14" ht="15.75">
      <c r="A155" s="233"/>
      <c r="B155" s="12"/>
      <c r="C155" s="12"/>
      <c r="D155" s="12"/>
      <c r="E155" s="3"/>
      <c r="F155" s="12"/>
      <c r="H155" s="337"/>
      <c r="I155" s="337"/>
      <c r="J155" s="12"/>
      <c r="K155" s="14"/>
      <c r="L155" s="14"/>
      <c r="M155" s="15"/>
      <c r="N155" s="236"/>
    </row>
    <row r="156" spans="1:14" ht="15.75">
      <c r="A156" s="233"/>
      <c r="B156" s="435" t="s">
        <v>263</v>
      </c>
      <c r="C156" s="435"/>
      <c r="D156" s="435"/>
      <c r="E156" s="435"/>
      <c r="F156" s="435"/>
      <c r="G156" s="435"/>
      <c r="H156" s="12"/>
      <c r="I156" s="12"/>
      <c r="J156" s="12"/>
      <c r="K156" s="14"/>
      <c r="L156" s="14"/>
      <c r="M156" s="15"/>
      <c r="N156" s="236"/>
    </row>
    <row r="157" spans="1:14" ht="15.75">
      <c r="A157" s="233"/>
      <c r="B157" s="416" t="s">
        <v>262</v>
      </c>
      <c r="C157" s="416"/>
      <c r="D157" s="416"/>
      <c r="E157" s="416"/>
      <c r="F157" s="416"/>
      <c r="G157" s="416"/>
      <c r="H157" s="14">
        <v>3281</v>
      </c>
      <c r="I157" s="14">
        <v>448</v>
      </c>
      <c r="J157" s="14">
        <v>-1427</v>
      </c>
      <c r="K157" s="58" t="s">
        <v>151</v>
      </c>
      <c r="L157" s="13">
        <f>SUM(F157:K157)</f>
        <v>2302</v>
      </c>
      <c r="M157" s="15"/>
      <c r="N157" s="236"/>
    </row>
    <row r="158" spans="1:14" ht="15.75">
      <c r="A158" s="233"/>
      <c r="B158" s="416" t="s">
        <v>41</v>
      </c>
      <c r="C158" s="416"/>
      <c r="D158" s="416"/>
      <c r="E158" s="416"/>
      <c r="F158" s="416"/>
      <c r="G158" s="416"/>
      <c r="H158" s="14">
        <v>142</v>
      </c>
      <c r="I158" s="14">
        <v>15</v>
      </c>
      <c r="J158" s="14">
        <v>109</v>
      </c>
      <c r="K158" s="14">
        <v>-11</v>
      </c>
      <c r="L158" s="13">
        <f>SUM(F158:K158)</f>
        <v>255</v>
      </c>
      <c r="M158" s="15"/>
      <c r="N158" s="236"/>
    </row>
    <row r="159" spans="1:14" ht="15.75">
      <c r="A159" s="233"/>
      <c r="B159" s="416" t="s">
        <v>142</v>
      </c>
      <c r="C159" s="416"/>
      <c r="D159" s="416"/>
      <c r="E159" s="416"/>
      <c r="F159" s="416"/>
      <c r="G159" s="416"/>
      <c r="H159" s="14">
        <v>-32</v>
      </c>
      <c r="I159" s="58">
        <v>-2</v>
      </c>
      <c r="J159" s="58" t="s">
        <v>151</v>
      </c>
      <c r="K159" s="14">
        <v>11</v>
      </c>
      <c r="L159" s="13">
        <f>SUM(F159:K159)</f>
        <v>-23</v>
      </c>
      <c r="M159" s="15"/>
      <c r="N159" s="236"/>
    </row>
    <row r="160" spans="1:14" ht="16.5" thickBot="1">
      <c r="A160" s="233"/>
      <c r="B160" s="416" t="s">
        <v>173</v>
      </c>
      <c r="C160" s="416"/>
      <c r="D160" s="416"/>
      <c r="E160" s="416"/>
      <c r="F160" s="416"/>
      <c r="G160" s="417"/>
      <c r="H160" s="16">
        <f>SUM(H157:H159)</f>
        <v>3391</v>
      </c>
      <c r="I160" s="16">
        <f>SUM(I157:I159)</f>
        <v>461</v>
      </c>
      <c r="J160" s="16">
        <f>SUM(J157:J159)</f>
        <v>-1318</v>
      </c>
      <c r="K160" s="59" t="s">
        <v>151</v>
      </c>
      <c r="L160" s="18">
        <f>SUM(L157:L159)</f>
        <v>2534</v>
      </c>
      <c r="M160" s="15"/>
      <c r="N160" s="236"/>
    </row>
    <row r="161" spans="1:14" ht="16.5" thickTop="1">
      <c r="A161" s="233"/>
      <c r="B161" s="416" t="s">
        <v>44</v>
      </c>
      <c r="C161" s="416"/>
      <c r="D161" s="416"/>
      <c r="E161" s="416"/>
      <c r="F161" s="416"/>
      <c r="G161" s="416"/>
      <c r="H161" s="416"/>
      <c r="I161" s="416"/>
      <c r="J161" s="416"/>
      <c r="K161" s="417"/>
      <c r="L161" s="19">
        <f>'Comprehensive Income'!$I$31</f>
        <v>-1066</v>
      </c>
      <c r="M161" s="15"/>
      <c r="N161" s="236"/>
    </row>
    <row r="162" spans="1:14" ht="15.75">
      <c r="A162" s="233"/>
      <c r="B162" s="416" t="s">
        <v>430</v>
      </c>
      <c r="C162" s="416"/>
      <c r="D162" s="416"/>
      <c r="E162" s="416"/>
      <c r="F162" s="416"/>
      <c r="G162" s="416"/>
      <c r="H162" s="416"/>
      <c r="I162" s="416"/>
      <c r="J162" s="416"/>
      <c r="K162" s="416"/>
      <c r="L162" s="14">
        <f>SUM(L160:L161)</f>
        <v>1468</v>
      </c>
      <c r="M162" s="15"/>
      <c r="N162" s="236"/>
    </row>
    <row r="163" spans="1:14" ht="15.75">
      <c r="A163" s="233"/>
      <c r="B163" s="416" t="s">
        <v>253</v>
      </c>
      <c r="C163" s="416"/>
      <c r="D163" s="416"/>
      <c r="E163" s="416"/>
      <c r="F163" s="416"/>
      <c r="G163" s="416"/>
      <c r="H163" s="416"/>
      <c r="I163" s="416"/>
      <c r="J163" s="416"/>
      <c r="K163" s="416"/>
      <c r="L163" s="14">
        <f>-'Comprehensive Income'!$I$44</f>
        <v>-53</v>
      </c>
      <c r="M163" s="15"/>
      <c r="N163" s="236"/>
    </row>
    <row r="164" spans="1:14" ht="16.5" thickBot="1">
      <c r="A164" s="233"/>
      <c r="B164" s="447" t="s">
        <v>270</v>
      </c>
      <c r="C164" s="447"/>
      <c r="D164" s="447"/>
      <c r="E164" s="447"/>
      <c r="F164" s="447"/>
      <c r="G164" s="447"/>
      <c r="H164" s="447"/>
      <c r="I164" s="447"/>
      <c r="J164" s="447"/>
      <c r="K164" s="449"/>
      <c r="L164" s="16">
        <f>SUM(L162:L163)</f>
        <v>1415</v>
      </c>
      <c r="M164" s="15"/>
      <c r="N164" s="236"/>
    </row>
    <row r="165" spans="1:14" ht="15.75" customHeight="1" thickTop="1">
      <c r="A165" s="233"/>
      <c r="B165" s="54"/>
      <c r="C165" s="54"/>
      <c r="D165" s="54"/>
      <c r="E165" s="54"/>
      <c r="F165" s="54"/>
      <c r="G165" s="54"/>
      <c r="H165" s="54"/>
      <c r="I165" s="54"/>
      <c r="J165" s="54"/>
      <c r="K165" s="57"/>
      <c r="L165" s="14"/>
      <c r="M165" s="15"/>
      <c r="N165" s="236"/>
    </row>
    <row r="166" spans="1:14" ht="24.75" customHeight="1">
      <c r="A166" s="233"/>
      <c r="B166" s="436" t="s">
        <v>370</v>
      </c>
      <c r="C166" s="436"/>
      <c r="D166" s="436"/>
      <c r="E166" s="436"/>
      <c r="F166" s="436"/>
      <c r="G166" s="436"/>
      <c r="H166" s="375" t="s">
        <v>73</v>
      </c>
      <c r="I166" s="433" t="s">
        <v>74</v>
      </c>
      <c r="J166" s="375" t="s">
        <v>75</v>
      </c>
      <c r="K166" s="375" t="s">
        <v>259</v>
      </c>
      <c r="L166" s="437" t="s">
        <v>137</v>
      </c>
      <c r="M166" s="15"/>
      <c r="N166" s="236"/>
    </row>
    <row r="167" spans="1:14" ht="18.75" customHeight="1">
      <c r="A167" s="233"/>
      <c r="B167" s="436"/>
      <c r="C167" s="436"/>
      <c r="D167" s="436"/>
      <c r="E167" s="436"/>
      <c r="F167" s="436"/>
      <c r="G167" s="436"/>
      <c r="H167" s="375"/>
      <c r="I167" s="433"/>
      <c r="J167" s="375"/>
      <c r="K167" s="375"/>
      <c r="L167" s="437"/>
      <c r="M167" s="15"/>
      <c r="N167" s="236"/>
    </row>
    <row r="168" spans="1:14" ht="33" customHeight="1">
      <c r="A168" s="233"/>
      <c r="B168" s="436"/>
      <c r="C168" s="436"/>
      <c r="D168" s="436"/>
      <c r="E168" s="436"/>
      <c r="F168" s="436"/>
      <c r="G168" s="436"/>
      <c r="H168" s="375"/>
      <c r="I168" s="433"/>
      <c r="J168" s="375"/>
      <c r="K168" s="375"/>
      <c r="L168" s="437"/>
      <c r="M168" s="15"/>
      <c r="N168" s="236"/>
    </row>
    <row r="169" spans="1:14" ht="15.75">
      <c r="A169" s="233"/>
      <c r="H169" s="255" t="s">
        <v>38</v>
      </c>
      <c r="I169" s="255" t="s">
        <v>38</v>
      </c>
      <c r="J169" s="255" t="s">
        <v>38</v>
      </c>
      <c r="K169" s="255" t="s">
        <v>38</v>
      </c>
      <c r="L169" s="255" t="s">
        <v>38</v>
      </c>
      <c r="M169" s="15"/>
      <c r="N169" s="236"/>
    </row>
    <row r="170" spans="1:14" ht="15.75">
      <c r="A170" s="233"/>
      <c r="B170" s="418" t="s">
        <v>138</v>
      </c>
      <c r="C170" s="418"/>
      <c r="D170" s="418"/>
      <c r="E170" s="418"/>
      <c r="F170" s="418"/>
      <c r="G170" s="423"/>
      <c r="H170" s="335"/>
      <c r="I170" s="335"/>
      <c r="J170" s="335"/>
      <c r="K170" s="335"/>
      <c r="L170" s="335"/>
      <c r="M170" s="15"/>
      <c r="N170" s="236"/>
    </row>
    <row r="171" spans="1:14" ht="15.75">
      <c r="A171" s="233"/>
      <c r="B171" s="416" t="s">
        <v>139</v>
      </c>
      <c r="C171" s="416"/>
      <c r="D171" s="416"/>
      <c r="E171" s="416"/>
      <c r="F171" s="416"/>
      <c r="G171" s="416"/>
      <c r="H171" s="14">
        <v>12800</v>
      </c>
      <c r="I171" s="14">
        <v>3142</v>
      </c>
      <c r="J171" s="58" t="s">
        <v>151</v>
      </c>
      <c r="K171" s="58" t="s">
        <v>151</v>
      </c>
      <c r="L171" s="13">
        <f>SUM(F171:K171)</f>
        <v>15942</v>
      </c>
      <c r="M171" s="15"/>
      <c r="N171" s="236"/>
    </row>
    <row r="172" spans="1:14" ht="15.75">
      <c r="A172" s="233"/>
      <c r="B172" s="416" t="s">
        <v>140</v>
      </c>
      <c r="C172" s="416"/>
      <c r="D172" s="416"/>
      <c r="E172" s="416"/>
      <c r="F172" s="416"/>
      <c r="G172" s="416"/>
      <c r="H172" s="14">
        <v>1011</v>
      </c>
      <c r="I172" s="58">
        <v>13</v>
      </c>
      <c r="J172" s="14">
        <v>1206</v>
      </c>
      <c r="K172" s="13">
        <v>-2230</v>
      </c>
      <c r="L172" s="13">
        <f>SUM(F172:K172)</f>
        <v>0</v>
      </c>
      <c r="M172" s="15"/>
      <c r="N172" s="236"/>
    </row>
    <row r="173" spans="1:14" ht="16.5" thickBot="1">
      <c r="A173" s="233"/>
      <c r="B173" s="416" t="s">
        <v>141</v>
      </c>
      <c r="C173" s="416"/>
      <c r="D173" s="416"/>
      <c r="E173" s="416"/>
      <c r="F173" s="416"/>
      <c r="G173" s="417"/>
      <c r="H173" s="16">
        <f>SUM(H171:H172)</f>
        <v>13811</v>
      </c>
      <c r="I173" s="16">
        <f>SUM(I171:I172)</f>
        <v>3155</v>
      </c>
      <c r="J173" s="16">
        <f>SUM(J171:J172)</f>
        <v>1206</v>
      </c>
      <c r="K173" s="16">
        <f>SUM(K171:K172)</f>
        <v>-2230</v>
      </c>
      <c r="L173" s="16">
        <f>SUM(L171:L172)</f>
        <v>15942</v>
      </c>
      <c r="M173" s="15"/>
      <c r="N173" s="236"/>
    </row>
    <row r="174" spans="1:14" ht="15.75" customHeight="1" thickTop="1">
      <c r="A174" s="233"/>
      <c r="B174" s="12"/>
      <c r="C174" s="12"/>
      <c r="D174" s="12"/>
      <c r="E174" s="3"/>
      <c r="F174" s="12"/>
      <c r="H174" s="20"/>
      <c r="I174" s="20"/>
      <c r="J174" s="12"/>
      <c r="K174" s="14"/>
      <c r="L174" s="14"/>
      <c r="M174" s="15"/>
      <c r="N174" s="236"/>
    </row>
    <row r="175" spans="1:14" ht="15.75" customHeight="1">
      <c r="A175" s="233"/>
      <c r="C175" s="12"/>
      <c r="D175" s="12"/>
      <c r="E175" s="3"/>
      <c r="F175" s="12"/>
      <c r="H175" s="12"/>
      <c r="I175" s="12"/>
      <c r="J175" s="12"/>
      <c r="K175" s="14"/>
      <c r="L175" s="14"/>
      <c r="M175" s="15"/>
      <c r="N175" s="236"/>
    </row>
    <row r="176" spans="1:14" ht="15.75" customHeight="1">
      <c r="A176" s="233"/>
      <c r="B176" s="435" t="s">
        <v>263</v>
      </c>
      <c r="C176" s="435"/>
      <c r="D176" s="435"/>
      <c r="E176" s="435"/>
      <c r="F176" s="435"/>
      <c r="G176" s="435"/>
      <c r="H176" s="12"/>
      <c r="I176" s="12"/>
      <c r="J176" s="12"/>
      <c r="K176" s="17"/>
      <c r="L176" s="14"/>
      <c r="M176" s="15"/>
      <c r="N176" s="236"/>
    </row>
    <row r="177" spans="1:14" ht="15.75" customHeight="1">
      <c r="A177" s="233"/>
      <c r="B177" s="416" t="s">
        <v>262</v>
      </c>
      <c r="C177" s="416"/>
      <c r="D177" s="416"/>
      <c r="E177" s="416"/>
      <c r="F177" s="416"/>
      <c r="G177" s="416"/>
      <c r="H177" s="14">
        <v>2510</v>
      </c>
      <c r="I177" s="14">
        <v>55</v>
      </c>
      <c r="J177" s="14">
        <v>-914</v>
      </c>
      <c r="K177" s="58" t="s">
        <v>151</v>
      </c>
      <c r="L177" s="13">
        <f>SUM(F177:K177)</f>
        <v>1651</v>
      </c>
      <c r="M177" s="15"/>
      <c r="N177" s="236"/>
    </row>
    <row r="178" spans="1:14" ht="15.75">
      <c r="A178" s="233"/>
      <c r="B178" s="416" t="s">
        <v>41</v>
      </c>
      <c r="C178" s="416"/>
      <c r="D178" s="416"/>
      <c r="E178" s="416"/>
      <c r="F178" s="416"/>
      <c r="G178" s="416"/>
      <c r="H178" s="14">
        <v>154</v>
      </c>
      <c r="I178" s="14">
        <v>17</v>
      </c>
      <c r="J178" s="14">
        <v>65</v>
      </c>
      <c r="K178" s="14">
        <v>-11</v>
      </c>
      <c r="L178" s="13">
        <f>SUM(F178:K178)</f>
        <v>225</v>
      </c>
      <c r="M178" s="15"/>
      <c r="N178" s="236"/>
    </row>
    <row r="179" spans="1:14" ht="15.75">
      <c r="A179" s="233"/>
      <c r="B179" s="416" t="s">
        <v>142</v>
      </c>
      <c r="C179" s="416"/>
      <c r="D179" s="416"/>
      <c r="E179" s="416"/>
      <c r="F179" s="416"/>
      <c r="G179" s="416"/>
      <c r="H179" s="14">
        <v>-42</v>
      </c>
      <c r="I179" s="58">
        <v>-1</v>
      </c>
      <c r="J179" s="58" t="s">
        <v>151</v>
      </c>
      <c r="K179" s="14">
        <v>11</v>
      </c>
      <c r="L179" s="13">
        <f>SUM(F179:K179)</f>
        <v>-32</v>
      </c>
      <c r="M179" s="15"/>
      <c r="N179" s="236"/>
    </row>
    <row r="180" spans="1:14" ht="16.5" thickBot="1">
      <c r="A180" s="233"/>
      <c r="B180" s="416" t="s">
        <v>173</v>
      </c>
      <c r="C180" s="416"/>
      <c r="D180" s="416"/>
      <c r="E180" s="416"/>
      <c r="F180" s="416"/>
      <c r="G180" s="417"/>
      <c r="H180" s="16">
        <f>SUM(H177:H179)</f>
        <v>2622</v>
      </c>
      <c r="I180" s="16">
        <f>SUM(I177:I179)</f>
        <v>71</v>
      </c>
      <c r="J180" s="16">
        <f>SUM(J177:J179)</f>
        <v>-849</v>
      </c>
      <c r="K180" s="59" t="s">
        <v>151</v>
      </c>
      <c r="L180" s="18">
        <f>SUM(L177:L179)</f>
        <v>1844</v>
      </c>
      <c r="M180" s="15"/>
      <c r="N180" s="236"/>
    </row>
    <row r="181" spans="1:14" ht="16.5" thickTop="1">
      <c r="A181" s="233"/>
      <c r="B181" s="416" t="s">
        <v>44</v>
      </c>
      <c r="C181" s="416"/>
      <c r="D181" s="416"/>
      <c r="E181" s="416"/>
      <c r="F181" s="416"/>
      <c r="G181" s="416"/>
      <c r="H181" s="416"/>
      <c r="I181" s="416"/>
      <c r="J181" s="416"/>
      <c r="K181" s="417"/>
      <c r="L181" s="19">
        <f>'Comprehensive Income'!$K$31</f>
        <v>-826</v>
      </c>
      <c r="M181" s="15"/>
      <c r="N181" s="236"/>
    </row>
    <row r="182" spans="1:14" ht="15.75">
      <c r="A182" s="233"/>
      <c r="B182" s="416" t="s">
        <v>430</v>
      </c>
      <c r="C182" s="416"/>
      <c r="D182" s="416"/>
      <c r="E182" s="416"/>
      <c r="F182" s="416"/>
      <c r="G182" s="416"/>
      <c r="H182" s="416"/>
      <c r="I182" s="416"/>
      <c r="J182" s="416"/>
      <c r="K182" s="416"/>
      <c r="L182" s="14">
        <f>SUM(L180:L181)</f>
        <v>1018</v>
      </c>
      <c r="M182" s="15"/>
      <c r="N182" s="236"/>
    </row>
    <row r="183" spans="1:14" ht="15.75">
      <c r="A183" s="233"/>
      <c r="B183" s="416" t="s">
        <v>253</v>
      </c>
      <c r="C183" s="416"/>
      <c r="D183" s="416"/>
      <c r="E183" s="416"/>
      <c r="F183" s="416"/>
      <c r="G183" s="416"/>
      <c r="H183" s="416"/>
      <c r="I183" s="416"/>
      <c r="J183" s="416"/>
      <c r="K183" s="416"/>
      <c r="L183" s="14">
        <f>-'Comprehensive Income'!$K$44</f>
        <v>51</v>
      </c>
      <c r="M183" s="15"/>
      <c r="N183" s="236"/>
    </row>
    <row r="184" spans="1:14" ht="16.5" customHeight="1" thickBot="1">
      <c r="A184" s="233"/>
      <c r="B184" s="447" t="s">
        <v>270</v>
      </c>
      <c r="C184" s="447"/>
      <c r="D184" s="447"/>
      <c r="E184" s="447"/>
      <c r="F184" s="447"/>
      <c r="G184" s="447"/>
      <c r="H184" s="447"/>
      <c r="I184" s="447"/>
      <c r="J184" s="447"/>
      <c r="K184" s="449"/>
      <c r="L184" s="16">
        <f>SUM(L182:L183)</f>
        <v>1069</v>
      </c>
      <c r="M184" s="15"/>
      <c r="N184" s="236"/>
    </row>
    <row r="185" spans="1:14" ht="16.5" customHeight="1" thickTop="1">
      <c r="A185" s="233"/>
      <c r="B185" s="54"/>
      <c r="C185" s="54"/>
      <c r="D185" s="54"/>
      <c r="E185" s="54"/>
      <c r="F185" s="54"/>
      <c r="G185" s="54"/>
      <c r="H185" s="54"/>
      <c r="I185" s="54"/>
      <c r="J185" s="54"/>
      <c r="K185" s="57"/>
      <c r="L185" s="14"/>
      <c r="M185" s="15"/>
      <c r="N185" s="236"/>
    </row>
    <row r="186" spans="1:14" ht="16.5" customHeight="1">
      <c r="A186" s="233"/>
      <c r="B186" s="54"/>
      <c r="C186" s="54"/>
      <c r="D186" s="54"/>
      <c r="E186" s="54"/>
      <c r="F186" s="54"/>
      <c r="G186" s="54"/>
      <c r="H186" s="54"/>
      <c r="I186" s="54"/>
      <c r="J186" s="54"/>
      <c r="K186" s="57"/>
      <c r="L186" s="14"/>
      <c r="M186" s="15"/>
      <c r="N186" s="236"/>
    </row>
    <row r="187" spans="1:14" ht="16.5" customHeight="1">
      <c r="A187" s="233"/>
      <c r="B187" s="54"/>
      <c r="C187" s="54"/>
      <c r="D187" s="54"/>
      <c r="E187" s="54"/>
      <c r="F187" s="54"/>
      <c r="G187" s="54"/>
      <c r="H187" s="54"/>
      <c r="I187" s="54"/>
      <c r="J187" s="54"/>
      <c r="K187" s="57"/>
      <c r="L187" s="14"/>
      <c r="M187" s="15"/>
      <c r="N187" s="236"/>
    </row>
    <row r="188" spans="1:14" ht="16.5" customHeight="1">
      <c r="A188" s="233"/>
      <c r="B188" s="54"/>
      <c r="C188" s="54"/>
      <c r="D188" s="54"/>
      <c r="E188" s="54"/>
      <c r="F188" s="54"/>
      <c r="G188" s="54"/>
      <c r="H188" s="54"/>
      <c r="I188" s="54"/>
      <c r="J188" s="54"/>
      <c r="K188" s="57"/>
      <c r="L188" s="14"/>
      <c r="M188" s="15"/>
      <c r="N188" s="236"/>
    </row>
    <row r="189" spans="1:14" ht="16.5" customHeight="1">
      <c r="A189" s="233"/>
      <c r="B189" s="54"/>
      <c r="C189" s="54"/>
      <c r="D189" s="54"/>
      <c r="E189" s="54"/>
      <c r="F189" s="54"/>
      <c r="G189" s="54"/>
      <c r="H189" s="54"/>
      <c r="I189" s="54"/>
      <c r="J189" s="54"/>
      <c r="K189" s="57"/>
      <c r="L189" s="14"/>
      <c r="M189" s="15"/>
      <c r="N189" s="236"/>
    </row>
    <row r="190" spans="1:14" ht="16.5" customHeight="1">
      <c r="A190" s="233"/>
      <c r="B190" s="54"/>
      <c r="C190" s="54"/>
      <c r="D190" s="54"/>
      <c r="E190" s="54"/>
      <c r="F190" s="54"/>
      <c r="G190" s="54"/>
      <c r="H190" s="54"/>
      <c r="I190" s="54"/>
      <c r="J190" s="54"/>
      <c r="K190" s="57"/>
      <c r="L190" s="14"/>
      <c r="M190" s="15"/>
      <c r="N190" s="236"/>
    </row>
    <row r="191" spans="1:13" ht="15.75" customHeight="1">
      <c r="A191" s="233"/>
      <c r="C191" s="61"/>
      <c r="D191" s="61"/>
      <c r="E191" s="61"/>
      <c r="F191" s="61"/>
      <c r="G191" s="61"/>
      <c r="H191" s="61"/>
      <c r="I191" s="61"/>
      <c r="J191" s="61"/>
      <c r="K191" s="61"/>
      <c r="L191" s="297" t="s">
        <v>433</v>
      </c>
      <c r="M191" s="61"/>
    </row>
    <row r="192" spans="1:13" ht="15.75">
      <c r="A192" s="68" t="s">
        <v>219</v>
      </c>
      <c r="B192" s="374" t="s">
        <v>76</v>
      </c>
      <c r="C192" s="374"/>
      <c r="D192" s="374"/>
      <c r="E192" s="374"/>
      <c r="F192" s="374"/>
      <c r="G192" s="374"/>
      <c r="H192" s="374"/>
      <c r="I192" s="374"/>
      <c r="J192" s="374"/>
      <c r="K192" s="374"/>
      <c r="L192" s="374"/>
      <c r="M192" s="61"/>
    </row>
    <row r="193" spans="1:13" ht="13.5" customHeight="1">
      <c r="A193" s="233"/>
      <c r="B193" s="53"/>
      <c r="C193" s="236"/>
      <c r="D193" s="236"/>
      <c r="E193" s="236"/>
      <c r="F193" s="236"/>
      <c r="G193" s="236"/>
      <c r="H193" s="236"/>
      <c r="I193" s="236"/>
      <c r="J193" s="237"/>
      <c r="K193" s="236"/>
      <c r="L193" s="256"/>
      <c r="M193" s="61"/>
    </row>
    <row r="194" spans="1:13" ht="15.75" customHeight="1">
      <c r="A194" s="233"/>
      <c r="B194" s="382" t="s">
        <v>471</v>
      </c>
      <c r="C194" s="382"/>
      <c r="D194" s="382"/>
      <c r="E194" s="382"/>
      <c r="F194" s="382"/>
      <c r="G194" s="382"/>
      <c r="H194" s="382"/>
      <c r="I194" s="382"/>
      <c r="J194" s="382"/>
      <c r="K194" s="382"/>
      <c r="L194" s="382"/>
      <c r="M194" s="61"/>
    </row>
    <row r="195" spans="1:13" ht="15.75" customHeight="1">
      <c r="A195" s="233"/>
      <c r="B195" s="382"/>
      <c r="C195" s="382"/>
      <c r="D195" s="382"/>
      <c r="E195" s="382"/>
      <c r="F195" s="382"/>
      <c r="G195" s="382"/>
      <c r="H195" s="382"/>
      <c r="I195" s="382"/>
      <c r="J195" s="382"/>
      <c r="K195" s="382"/>
      <c r="L195" s="382"/>
      <c r="M195" s="61"/>
    </row>
    <row r="196" spans="1:13" ht="15.75" customHeight="1">
      <c r="A196" s="233"/>
      <c r="B196" s="382"/>
      <c r="C196" s="382"/>
      <c r="D196" s="382"/>
      <c r="E196" s="382"/>
      <c r="F196" s="382"/>
      <c r="G196" s="382"/>
      <c r="H196" s="382"/>
      <c r="I196" s="382"/>
      <c r="J196" s="382"/>
      <c r="K196" s="382"/>
      <c r="L196" s="382"/>
      <c r="M196" s="61"/>
    </row>
    <row r="197" spans="1:13" ht="15.75" customHeight="1">
      <c r="A197" s="233"/>
      <c r="B197" s="382"/>
      <c r="C197" s="382"/>
      <c r="D197" s="382"/>
      <c r="E197" s="382"/>
      <c r="F197" s="382"/>
      <c r="G197" s="382"/>
      <c r="H197" s="382"/>
      <c r="I197" s="382"/>
      <c r="J197" s="382"/>
      <c r="K197" s="382"/>
      <c r="L197" s="382"/>
      <c r="M197" s="61"/>
    </row>
    <row r="198" spans="1:13" ht="15.75" customHeight="1">
      <c r="A198" s="233"/>
      <c r="B198" s="451" t="s">
        <v>469</v>
      </c>
      <c r="C198" s="451"/>
      <c r="D198" s="451"/>
      <c r="E198" s="451"/>
      <c r="F198" s="451"/>
      <c r="G198" s="451"/>
      <c r="H198" s="451"/>
      <c r="I198" s="451"/>
      <c r="J198" s="451"/>
      <c r="K198" s="451"/>
      <c r="L198" s="451"/>
      <c r="M198" s="61"/>
    </row>
    <row r="199" spans="1:13" ht="15.75" customHeight="1">
      <c r="A199" s="233"/>
      <c r="B199" s="451"/>
      <c r="C199" s="451"/>
      <c r="D199" s="451"/>
      <c r="E199" s="451"/>
      <c r="F199" s="451"/>
      <c r="G199" s="451"/>
      <c r="H199" s="451"/>
      <c r="I199" s="451"/>
      <c r="J199" s="451"/>
      <c r="K199" s="451"/>
      <c r="L199" s="451"/>
      <c r="M199" s="61"/>
    </row>
    <row r="200" spans="1:13" ht="15.75" customHeight="1">
      <c r="A200" s="233"/>
      <c r="B200" s="451"/>
      <c r="C200" s="451"/>
      <c r="D200" s="451"/>
      <c r="E200" s="451"/>
      <c r="F200" s="451"/>
      <c r="G200" s="451"/>
      <c r="H200" s="451"/>
      <c r="I200" s="451"/>
      <c r="J200" s="451"/>
      <c r="K200" s="451"/>
      <c r="L200" s="451"/>
      <c r="M200" s="61"/>
    </row>
    <row r="201" spans="1:13" ht="15.75" customHeight="1">
      <c r="A201" s="233"/>
      <c r="B201" s="331"/>
      <c r="C201" s="331"/>
      <c r="D201" s="331"/>
      <c r="E201" s="331"/>
      <c r="F201" s="331"/>
      <c r="G201" s="331"/>
      <c r="H201" s="331"/>
      <c r="I201" s="331"/>
      <c r="J201" s="331"/>
      <c r="K201" s="331"/>
      <c r="L201" s="331"/>
      <c r="M201" s="61"/>
    </row>
    <row r="202" spans="1:13" ht="15.75" customHeight="1">
      <c r="A202" s="233"/>
      <c r="B202" s="372" t="s">
        <v>384</v>
      </c>
      <c r="C202" s="382" t="s">
        <v>381</v>
      </c>
      <c r="D202" s="382"/>
      <c r="E202" s="382"/>
      <c r="F202" s="372" t="s">
        <v>382</v>
      </c>
      <c r="G202" s="372"/>
      <c r="H202" s="372" t="s">
        <v>383</v>
      </c>
      <c r="I202" s="450" t="s">
        <v>385</v>
      </c>
      <c r="J202" s="450" t="s">
        <v>460</v>
      </c>
      <c r="K202" s="450" t="s">
        <v>451</v>
      </c>
      <c r="L202" s="450"/>
      <c r="M202" s="61"/>
    </row>
    <row r="203" spans="1:13" ht="15.75" customHeight="1">
      <c r="A203" s="233"/>
      <c r="B203" s="372"/>
      <c r="C203" s="382"/>
      <c r="D203" s="382"/>
      <c r="E203" s="382"/>
      <c r="F203" s="372"/>
      <c r="G203" s="372"/>
      <c r="H203" s="372"/>
      <c r="I203" s="450"/>
      <c r="J203" s="450"/>
      <c r="K203" s="450"/>
      <c r="L203" s="450"/>
      <c r="M203" s="61"/>
    </row>
    <row r="204" spans="1:13" ht="15.75" customHeight="1">
      <c r="A204" s="233"/>
      <c r="B204" s="372"/>
      <c r="C204" s="382"/>
      <c r="D204" s="382"/>
      <c r="E204" s="382"/>
      <c r="F204" s="372"/>
      <c r="G204" s="372"/>
      <c r="H204" s="372"/>
      <c r="I204" s="450"/>
      <c r="J204" s="450"/>
      <c r="K204" s="450"/>
      <c r="L204" s="450"/>
      <c r="M204" s="61"/>
    </row>
    <row r="205" spans="1:13" ht="15.75" customHeight="1">
      <c r="A205" s="233"/>
      <c r="B205" s="372"/>
      <c r="C205" s="382"/>
      <c r="D205" s="382"/>
      <c r="E205" s="382"/>
      <c r="F205" s="372"/>
      <c r="G205" s="372"/>
      <c r="H205" s="372"/>
      <c r="I205" s="332" t="s">
        <v>38</v>
      </c>
      <c r="J205" s="332" t="s">
        <v>38</v>
      </c>
      <c r="K205" s="450" t="s">
        <v>38</v>
      </c>
      <c r="L205" s="450"/>
      <c r="M205" s="61"/>
    </row>
    <row r="206" spans="1:13" ht="51" customHeight="1">
      <c r="A206" s="233"/>
      <c r="B206" s="330">
        <v>1</v>
      </c>
      <c r="C206" s="382" t="s">
        <v>399</v>
      </c>
      <c r="D206" s="382"/>
      <c r="E206" s="382"/>
      <c r="F206" s="372" t="s">
        <v>388</v>
      </c>
      <c r="G206" s="372"/>
      <c r="H206" s="333" t="s">
        <v>386</v>
      </c>
      <c r="I206" s="338">
        <v>3052</v>
      </c>
      <c r="J206" s="338">
        <v>9500</v>
      </c>
      <c r="K206" s="429">
        <f>+J206-I206</f>
        <v>6448</v>
      </c>
      <c r="L206" s="429"/>
      <c r="M206" s="61"/>
    </row>
    <row r="207" spans="1:13" ht="50.25" customHeight="1">
      <c r="A207" s="233"/>
      <c r="B207" s="330">
        <v>2</v>
      </c>
      <c r="C207" s="382" t="s">
        <v>400</v>
      </c>
      <c r="D207" s="382"/>
      <c r="E207" s="382"/>
      <c r="F207" s="372" t="s">
        <v>388</v>
      </c>
      <c r="G207" s="372"/>
      <c r="H207" s="333" t="s">
        <v>386</v>
      </c>
      <c r="I207" s="338">
        <v>361</v>
      </c>
      <c r="J207" s="338">
        <v>600</v>
      </c>
      <c r="K207" s="429">
        <f aca="true" t="shared" si="0" ref="K207:K219">+J207-I207</f>
        <v>239</v>
      </c>
      <c r="L207" s="429"/>
      <c r="M207" s="61"/>
    </row>
    <row r="208" spans="1:13" ht="51.75" customHeight="1">
      <c r="A208" s="233"/>
      <c r="B208" s="330">
        <v>3</v>
      </c>
      <c r="C208" s="382" t="s">
        <v>401</v>
      </c>
      <c r="D208" s="382"/>
      <c r="E208" s="382"/>
      <c r="F208" s="372" t="s">
        <v>388</v>
      </c>
      <c r="G208" s="372"/>
      <c r="H208" s="333" t="s">
        <v>386</v>
      </c>
      <c r="I208" s="338">
        <v>731</v>
      </c>
      <c r="J208" s="338">
        <v>1000</v>
      </c>
      <c r="K208" s="429">
        <f t="shared" si="0"/>
        <v>269</v>
      </c>
      <c r="L208" s="429"/>
      <c r="M208" s="61"/>
    </row>
    <row r="209" spans="1:13" ht="71.25" customHeight="1">
      <c r="A209" s="233"/>
      <c r="B209" s="330">
        <v>4</v>
      </c>
      <c r="C209" s="382" t="s">
        <v>402</v>
      </c>
      <c r="D209" s="382"/>
      <c r="E209" s="382"/>
      <c r="F209" s="372" t="s">
        <v>388</v>
      </c>
      <c r="G209" s="372"/>
      <c r="H209" s="333" t="s">
        <v>386</v>
      </c>
      <c r="I209" s="338">
        <v>206</v>
      </c>
      <c r="J209" s="338">
        <v>380</v>
      </c>
      <c r="K209" s="429">
        <f t="shared" si="0"/>
        <v>174</v>
      </c>
      <c r="L209" s="429"/>
      <c r="M209" s="61"/>
    </row>
    <row r="210" spans="1:13" ht="51.75" customHeight="1">
      <c r="A210" s="233"/>
      <c r="B210" s="330">
        <v>5</v>
      </c>
      <c r="C210" s="382" t="s">
        <v>403</v>
      </c>
      <c r="D210" s="382"/>
      <c r="E210" s="382"/>
      <c r="F210" s="372" t="s">
        <v>388</v>
      </c>
      <c r="G210" s="372"/>
      <c r="H210" s="333" t="s">
        <v>390</v>
      </c>
      <c r="I210" s="338">
        <v>511</v>
      </c>
      <c r="J210" s="338">
        <v>600</v>
      </c>
      <c r="K210" s="429">
        <f t="shared" si="0"/>
        <v>89</v>
      </c>
      <c r="L210" s="429"/>
      <c r="M210" s="61"/>
    </row>
    <row r="211" spans="1:13" ht="53.25" customHeight="1">
      <c r="A211" s="233"/>
      <c r="B211" s="330">
        <v>6</v>
      </c>
      <c r="C211" s="382" t="s">
        <v>442</v>
      </c>
      <c r="D211" s="382"/>
      <c r="E211" s="382"/>
      <c r="F211" s="372" t="s">
        <v>388</v>
      </c>
      <c r="G211" s="372"/>
      <c r="H211" s="333" t="s">
        <v>386</v>
      </c>
      <c r="I211" s="338">
        <v>1185</v>
      </c>
      <c r="J211" s="338">
        <v>2800</v>
      </c>
      <c r="K211" s="429">
        <f t="shared" si="0"/>
        <v>1615</v>
      </c>
      <c r="L211" s="429"/>
      <c r="M211" s="61"/>
    </row>
    <row r="212" spans="1:13" ht="52.5" customHeight="1">
      <c r="A212" s="233"/>
      <c r="B212" s="330">
        <v>7</v>
      </c>
      <c r="C212" s="382" t="s">
        <v>404</v>
      </c>
      <c r="D212" s="382"/>
      <c r="E212" s="382"/>
      <c r="F212" s="372" t="s">
        <v>388</v>
      </c>
      <c r="G212" s="372"/>
      <c r="H212" s="333" t="s">
        <v>390</v>
      </c>
      <c r="I212" s="338">
        <v>386</v>
      </c>
      <c r="J212" s="338">
        <v>580</v>
      </c>
      <c r="K212" s="429">
        <f t="shared" si="0"/>
        <v>194</v>
      </c>
      <c r="L212" s="429"/>
      <c r="M212" s="61"/>
    </row>
    <row r="213" spans="1:13" ht="55.5" customHeight="1">
      <c r="A213" s="233"/>
      <c r="B213" s="330">
        <v>8</v>
      </c>
      <c r="C213" s="382" t="s">
        <v>405</v>
      </c>
      <c r="D213" s="382"/>
      <c r="E213" s="382"/>
      <c r="F213" s="372" t="s">
        <v>388</v>
      </c>
      <c r="G213" s="372"/>
      <c r="H213" s="333" t="s">
        <v>390</v>
      </c>
      <c r="I213" s="338">
        <v>107</v>
      </c>
      <c r="J213" s="338">
        <v>120</v>
      </c>
      <c r="K213" s="429">
        <f t="shared" si="0"/>
        <v>13</v>
      </c>
      <c r="L213" s="429"/>
      <c r="M213" s="61"/>
    </row>
    <row r="214" spans="1:13" ht="38.25" customHeight="1">
      <c r="A214" s="233"/>
      <c r="B214" s="330">
        <v>9</v>
      </c>
      <c r="C214" s="382" t="s">
        <v>406</v>
      </c>
      <c r="D214" s="382"/>
      <c r="E214" s="382"/>
      <c r="F214" s="372" t="s">
        <v>388</v>
      </c>
      <c r="G214" s="372"/>
      <c r="H214" s="333" t="s">
        <v>390</v>
      </c>
      <c r="I214" s="338">
        <v>314</v>
      </c>
      <c r="J214" s="338">
        <v>320</v>
      </c>
      <c r="K214" s="429">
        <f t="shared" si="0"/>
        <v>6</v>
      </c>
      <c r="L214" s="429"/>
      <c r="M214" s="61"/>
    </row>
    <row r="215" spans="1:13" ht="36.75" customHeight="1">
      <c r="A215" s="233"/>
      <c r="B215" s="330">
        <v>10</v>
      </c>
      <c r="C215" s="382" t="s">
        <v>407</v>
      </c>
      <c r="D215" s="382"/>
      <c r="E215" s="382"/>
      <c r="F215" s="372" t="s">
        <v>388</v>
      </c>
      <c r="G215" s="372"/>
      <c r="H215" s="333" t="s">
        <v>390</v>
      </c>
      <c r="I215" s="338">
        <v>244</v>
      </c>
      <c r="J215" s="338">
        <v>320</v>
      </c>
      <c r="K215" s="429">
        <f t="shared" si="0"/>
        <v>76</v>
      </c>
      <c r="L215" s="429"/>
      <c r="M215" s="61"/>
    </row>
    <row r="216" spans="1:13" ht="39.75" customHeight="1">
      <c r="A216" s="233"/>
      <c r="B216" s="330">
        <v>11</v>
      </c>
      <c r="C216" s="382" t="s">
        <v>408</v>
      </c>
      <c r="D216" s="382"/>
      <c r="E216" s="382"/>
      <c r="F216" s="372" t="s">
        <v>388</v>
      </c>
      <c r="G216" s="372"/>
      <c r="H216" s="333" t="s">
        <v>390</v>
      </c>
      <c r="I216" s="338">
        <v>244</v>
      </c>
      <c r="J216" s="338">
        <v>320</v>
      </c>
      <c r="K216" s="429">
        <f t="shared" si="0"/>
        <v>76</v>
      </c>
      <c r="L216" s="429"/>
      <c r="M216" s="61"/>
    </row>
    <row r="217" spans="1:13" ht="51" customHeight="1">
      <c r="A217" s="233"/>
      <c r="B217" s="330">
        <v>12</v>
      </c>
      <c r="C217" s="382" t="s">
        <v>409</v>
      </c>
      <c r="D217" s="382"/>
      <c r="E217" s="382"/>
      <c r="F217" s="372" t="s">
        <v>151</v>
      </c>
      <c r="G217" s="372"/>
      <c r="H217" s="333" t="s">
        <v>390</v>
      </c>
      <c r="I217" s="338">
        <v>899</v>
      </c>
      <c r="J217" s="338">
        <v>1300</v>
      </c>
      <c r="K217" s="429">
        <f t="shared" si="0"/>
        <v>401</v>
      </c>
      <c r="L217" s="429"/>
      <c r="M217" s="61"/>
    </row>
    <row r="218" spans="1:13" ht="69.75" customHeight="1">
      <c r="A218" s="233"/>
      <c r="B218" s="330">
        <v>13</v>
      </c>
      <c r="C218" s="382" t="s">
        <v>410</v>
      </c>
      <c r="D218" s="382"/>
      <c r="E218" s="382"/>
      <c r="F218" s="372" t="s">
        <v>151</v>
      </c>
      <c r="G218" s="372"/>
      <c r="H218" s="333" t="s">
        <v>390</v>
      </c>
      <c r="I218" s="338">
        <v>899</v>
      </c>
      <c r="J218" s="338">
        <v>1300</v>
      </c>
      <c r="K218" s="429">
        <f t="shared" si="0"/>
        <v>401</v>
      </c>
      <c r="L218" s="429"/>
      <c r="M218" s="61"/>
    </row>
    <row r="219" spans="1:13" ht="48" customHeight="1">
      <c r="A219" s="233"/>
      <c r="B219" s="330">
        <v>14</v>
      </c>
      <c r="C219" s="382" t="s">
        <v>411</v>
      </c>
      <c r="D219" s="382"/>
      <c r="E219" s="382"/>
      <c r="F219" s="372" t="s">
        <v>387</v>
      </c>
      <c r="G219" s="372"/>
      <c r="H219" s="333" t="s">
        <v>386</v>
      </c>
      <c r="I219" s="338">
        <v>200</v>
      </c>
      <c r="J219" s="338">
        <v>300</v>
      </c>
      <c r="K219" s="429">
        <f t="shared" si="0"/>
        <v>100</v>
      </c>
      <c r="L219" s="429"/>
      <c r="M219" s="61"/>
    </row>
    <row r="220" spans="1:13" ht="15.75" customHeight="1">
      <c r="A220" s="233"/>
      <c r="B220" s="330"/>
      <c r="C220" s="330"/>
      <c r="D220" s="330"/>
      <c r="E220" s="61"/>
      <c r="F220" s="330"/>
      <c r="G220" s="330"/>
      <c r="H220" s="332"/>
      <c r="I220" s="339"/>
      <c r="J220" s="339"/>
      <c r="K220" s="452">
        <f>SUM(K206:L219)</f>
        <v>10101</v>
      </c>
      <c r="L220" s="452"/>
      <c r="M220" s="61"/>
    </row>
    <row r="221" spans="1:13" ht="15.75" customHeight="1">
      <c r="A221" s="233"/>
      <c r="B221" s="382" t="s">
        <v>461</v>
      </c>
      <c r="C221" s="382"/>
      <c r="D221" s="382"/>
      <c r="E221" s="382"/>
      <c r="F221" s="382"/>
      <c r="G221" s="382"/>
      <c r="H221" s="382"/>
      <c r="I221" s="382"/>
      <c r="J221" s="382"/>
      <c r="K221" s="442">
        <v>-419</v>
      </c>
      <c r="L221" s="442"/>
      <c r="M221" s="61"/>
    </row>
    <row r="222" spans="1:13" ht="15.75" customHeight="1" thickBot="1">
      <c r="A222" s="233"/>
      <c r="B222" s="330"/>
      <c r="C222" s="330"/>
      <c r="D222" s="330"/>
      <c r="E222" s="61"/>
      <c r="F222" s="330"/>
      <c r="G222" s="330"/>
      <c r="H222" s="332"/>
      <c r="I222" s="339"/>
      <c r="J222" s="339"/>
      <c r="K222" s="443">
        <f>SUM(K220:L221)</f>
        <v>9682</v>
      </c>
      <c r="L222" s="443"/>
      <c r="M222" s="61"/>
    </row>
    <row r="223" spans="1:13" ht="15.75" customHeight="1" thickTop="1">
      <c r="A223" s="233"/>
      <c r="B223" s="330"/>
      <c r="C223" s="330"/>
      <c r="D223" s="330"/>
      <c r="E223" s="61"/>
      <c r="F223" s="330"/>
      <c r="G223" s="330"/>
      <c r="H223" s="332"/>
      <c r="I223" s="339"/>
      <c r="J223" s="339"/>
      <c r="K223" s="340"/>
      <c r="L223" s="340"/>
      <c r="M223" s="61"/>
    </row>
    <row r="224" spans="1:13" ht="15.75" customHeight="1">
      <c r="A224" s="233"/>
      <c r="B224" s="330"/>
      <c r="C224" s="330"/>
      <c r="D224" s="330"/>
      <c r="E224" s="61"/>
      <c r="F224" s="330"/>
      <c r="G224" s="330"/>
      <c r="H224" s="332"/>
      <c r="I224" s="339"/>
      <c r="J224" s="339"/>
      <c r="K224" s="340"/>
      <c r="L224" s="297" t="s">
        <v>434</v>
      </c>
      <c r="M224" s="61"/>
    </row>
    <row r="225" spans="1:13" ht="15.75" customHeight="1">
      <c r="A225" s="68" t="s">
        <v>220</v>
      </c>
      <c r="B225" s="374" t="s">
        <v>315</v>
      </c>
      <c r="C225" s="374"/>
      <c r="D225" s="374"/>
      <c r="E225" s="374"/>
      <c r="F225" s="374"/>
      <c r="G225" s="374"/>
      <c r="H225" s="374"/>
      <c r="I225" s="374"/>
      <c r="J225" s="374"/>
      <c r="K225" s="374"/>
      <c r="L225" s="374"/>
      <c r="M225" s="61"/>
    </row>
    <row r="226" spans="1:13" ht="15.75" customHeight="1">
      <c r="A226" s="68"/>
      <c r="B226" s="53"/>
      <c r="C226" s="236"/>
      <c r="D226" s="236"/>
      <c r="E226" s="236"/>
      <c r="F226" s="236"/>
      <c r="G226" s="236"/>
      <c r="H226" s="236"/>
      <c r="I226" s="236"/>
      <c r="J226" s="237"/>
      <c r="K226" s="236"/>
      <c r="L226" s="236"/>
      <c r="M226" s="61"/>
    </row>
    <row r="227" spans="1:13" ht="15.75" customHeight="1">
      <c r="A227" s="68"/>
      <c r="B227" s="383" t="s">
        <v>34</v>
      </c>
      <c r="C227" s="383"/>
      <c r="D227" s="383"/>
      <c r="E227" s="383"/>
      <c r="F227" s="383"/>
      <c r="G227" s="383"/>
      <c r="H227" s="383"/>
      <c r="I227" s="383"/>
      <c r="J227" s="383"/>
      <c r="K227" s="383"/>
      <c r="L227" s="383"/>
      <c r="M227" s="61"/>
    </row>
    <row r="228" spans="1:13" ht="15.75" customHeight="1">
      <c r="A228" s="233"/>
      <c r="B228" s="383"/>
      <c r="C228" s="383"/>
      <c r="D228" s="383"/>
      <c r="E228" s="383"/>
      <c r="F228" s="383"/>
      <c r="G228" s="383"/>
      <c r="H228" s="383"/>
      <c r="I228" s="383"/>
      <c r="J228" s="383"/>
      <c r="K228" s="383"/>
      <c r="L228" s="383"/>
      <c r="M228" s="61"/>
    </row>
    <row r="229" spans="1:13" ht="15.75" customHeight="1">
      <c r="A229" s="233"/>
      <c r="B229" s="41"/>
      <c r="C229" s="41"/>
      <c r="D229" s="41"/>
      <c r="E229" s="41"/>
      <c r="F229" s="41"/>
      <c r="G229" s="41"/>
      <c r="H229" s="41"/>
      <c r="I229" s="41"/>
      <c r="J229" s="41"/>
      <c r="K229" s="41"/>
      <c r="L229" s="41"/>
      <c r="M229" s="61"/>
    </row>
    <row r="230" spans="1:13" ht="15.75" customHeight="1">
      <c r="A230" s="233" t="s">
        <v>221</v>
      </c>
      <c r="B230" s="374" t="s">
        <v>77</v>
      </c>
      <c r="C230" s="374"/>
      <c r="D230" s="374"/>
      <c r="E230" s="374"/>
      <c r="F230" s="374"/>
      <c r="G230" s="374"/>
      <c r="H230" s="374"/>
      <c r="I230" s="374"/>
      <c r="J230" s="374"/>
      <c r="K230" s="374"/>
      <c r="L230" s="374"/>
      <c r="M230" s="61"/>
    </row>
    <row r="231" spans="1:13" ht="15.75" customHeight="1">
      <c r="A231" s="233"/>
      <c r="B231" s="53"/>
      <c r="C231" s="236"/>
      <c r="D231" s="236"/>
      <c r="E231" s="236"/>
      <c r="F231" s="236"/>
      <c r="G231" s="236"/>
      <c r="H231" s="236"/>
      <c r="I231" s="236"/>
      <c r="J231" s="237"/>
      <c r="K231" s="236"/>
      <c r="L231" s="236"/>
      <c r="M231" s="61"/>
    </row>
    <row r="232" spans="1:13" ht="15.75" customHeight="1">
      <c r="A232" s="233"/>
      <c r="B232" s="447" t="s">
        <v>336</v>
      </c>
      <c r="C232" s="448"/>
      <c r="D232" s="448"/>
      <c r="E232" s="448"/>
      <c r="F232" s="448"/>
      <c r="G232" s="448"/>
      <c r="H232" s="448"/>
      <c r="I232" s="448"/>
      <c r="J232" s="448"/>
      <c r="K232" s="448"/>
      <c r="L232" s="448"/>
      <c r="M232" s="61"/>
    </row>
    <row r="233" spans="1:13" ht="15.75" customHeight="1">
      <c r="A233" s="233"/>
      <c r="B233" s="54"/>
      <c r="C233" s="334"/>
      <c r="D233" s="334"/>
      <c r="E233" s="334"/>
      <c r="F233" s="334"/>
      <c r="G233" s="334"/>
      <c r="H233" s="334"/>
      <c r="I233" s="334"/>
      <c r="J233" s="334"/>
      <c r="K233" s="334"/>
      <c r="L233" s="334"/>
      <c r="M233" s="61"/>
    </row>
    <row r="234" spans="1:13" ht="15.75" customHeight="1">
      <c r="A234" s="233" t="s">
        <v>222</v>
      </c>
      <c r="B234" s="387" t="s">
        <v>143</v>
      </c>
      <c r="C234" s="387"/>
      <c r="D234" s="387"/>
      <c r="E234" s="387"/>
      <c r="F234" s="387"/>
      <c r="G234" s="387"/>
      <c r="H234" s="387"/>
      <c r="I234" s="387"/>
      <c r="J234" s="387"/>
      <c r="K234" s="387"/>
      <c r="L234" s="387"/>
      <c r="M234" s="61"/>
    </row>
    <row r="235" spans="1:13" ht="15.75" customHeight="1">
      <c r="A235" s="233"/>
      <c r="B235" s="151"/>
      <c r="C235" s="61"/>
      <c r="D235" s="61"/>
      <c r="E235" s="61"/>
      <c r="F235" s="61"/>
      <c r="G235" s="61"/>
      <c r="H235" s="61"/>
      <c r="I235" s="61"/>
      <c r="J235" s="61"/>
      <c r="K235" s="61"/>
      <c r="L235" s="61"/>
      <c r="M235" s="61"/>
    </row>
    <row r="236" spans="1:13" ht="15.75" customHeight="1">
      <c r="A236" s="233"/>
      <c r="B236" s="174" t="s">
        <v>70</v>
      </c>
      <c r="C236" s="441" t="s">
        <v>371</v>
      </c>
      <c r="D236" s="441"/>
      <c r="E236" s="441"/>
      <c r="F236" s="441"/>
      <c r="G236" s="441"/>
      <c r="H236" s="441"/>
      <c r="I236" s="441"/>
      <c r="J236" s="441"/>
      <c r="K236" s="441"/>
      <c r="L236" s="441"/>
      <c r="M236" s="61"/>
    </row>
    <row r="237" spans="1:13" ht="15.75" customHeight="1">
      <c r="A237" s="233"/>
      <c r="B237" s="174"/>
      <c r="C237" s="441"/>
      <c r="D237" s="441"/>
      <c r="E237" s="441"/>
      <c r="F237" s="441"/>
      <c r="G237" s="441"/>
      <c r="H237" s="441"/>
      <c r="I237" s="441"/>
      <c r="J237" s="441"/>
      <c r="K237" s="441"/>
      <c r="L237" s="441"/>
      <c r="M237" s="61"/>
    </row>
    <row r="238" spans="1:13" ht="15.75" customHeight="1">
      <c r="A238" s="233"/>
      <c r="B238" s="174"/>
      <c r="C238" s="257"/>
      <c r="D238" s="257"/>
      <c r="E238" s="257"/>
      <c r="F238" s="257"/>
      <c r="G238" s="257"/>
      <c r="H238" s="257"/>
      <c r="I238" s="257"/>
      <c r="J238" s="257"/>
      <c r="K238" s="257"/>
      <c r="L238" s="257"/>
      <c r="M238" s="61"/>
    </row>
    <row r="239" spans="1:13" ht="15.75" customHeight="1">
      <c r="A239" s="233"/>
      <c r="B239" s="174" t="s">
        <v>72</v>
      </c>
      <c r="C239" s="382" t="s">
        <v>144</v>
      </c>
      <c r="D239" s="382"/>
      <c r="E239" s="382"/>
      <c r="F239" s="382"/>
      <c r="G239" s="382"/>
      <c r="H239" s="382"/>
      <c r="I239" s="382"/>
      <c r="J239" s="382"/>
      <c r="K239" s="382"/>
      <c r="L239" s="382"/>
      <c r="M239" s="61"/>
    </row>
    <row r="240" spans="1:13" ht="15.75" customHeight="1">
      <c r="A240" s="233"/>
      <c r="C240" s="382"/>
      <c r="D240" s="382"/>
      <c r="E240" s="382"/>
      <c r="F240" s="382"/>
      <c r="G240" s="382"/>
      <c r="H240" s="382"/>
      <c r="I240" s="382"/>
      <c r="J240" s="382"/>
      <c r="K240" s="382"/>
      <c r="L240" s="382"/>
      <c r="M240" s="61"/>
    </row>
    <row r="241" spans="1:13" ht="15.75" customHeight="1">
      <c r="A241" s="233"/>
      <c r="C241" s="61"/>
      <c r="D241" s="61"/>
      <c r="E241" s="61"/>
      <c r="F241" s="61"/>
      <c r="G241" s="61"/>
      <c r="H241" s="61"/>
      <c r="I241" s="61"/>
      <c r="J241" s="61"/>
      <c r="K241" s="61"/>
      <c r="L241" s="61"/>
      <c r="M241" s="61"/>
    </row>
    <row r="242" spans="1:13" ht="15.75" customHeight="1">
      <c r="A242" s="68" t="s">
        <v>223</v>
      </c>
      <c r="B242" s="387" t="s">
        <v>145</v>
      </c>
      <c r="C242" s="387"/>
      <c r="D242" s="387"/>
      <c r="E242" s="387"/>
      <c r="F242" s="387"/>
      <c r="G242" s="387"/>
      <c r="H242" s="387"/>
      <c r="I242" s="387"/>
      <c r="J242" s="387"/>
      <c r="K242" s="387"/>
      <c r="L242" s="387"/>
      <c r="M242" s="61"/>
    </row>
    <row r="243" spans="1:13" ht="15.75" customHeight="1">
      <c r="A243" s="233"/>
      <c r="C243" s="249"/>
      <c r="D243" s="249"/>
      <c r="E243" s="249"/>
      <c r="F243" s="249"/>
      <c r="G243" s="249"/>
      <c r="H243" s="249"/>
      <c r="I243" s="249"/>
      <c r="J243" s="249"/>
      <c r="K243" s="249"/>
      <c r="L243" s="249"/>
      <c r="M243" s="61"/>
    </row>
    <row r="244" spans="1:13" ht="15.75" customHeight="1">
      <c r="A244" s="233"/>
      <c r="B244" s="441" t="s">
        <v>215</v>
      </c>
      <c r="C244" s="441"/>
      <c r="D244" s="441"/>
      <c r="E244" s="441"/>
      <c r="F244" s="441"/>
      <c r="G244" s="441"/>
      <c r="H244" s="441"/>
      <c r="I244" s="441"/>
      <c r="J244" s="441"/>
      <c r="K244" s="441"/>
      <c r="L244" s="441"/>
      <c r="M244" s="61"/>
    </row>
    <row r="245" spans="1:13" ht="15.75" customHeight="1">
      <c r="A245" s="233"/>
      <c r="B245" s="441"/>
      <c r="C245" s="441"/>
      <c r="D245" s="441"/>
      <c r="E245" s="441"/>
      <c r="F245" s="441"/>
      <c r="G245" s="441"/>
      <c r="H245" s="441"/>
      <c r="I245" s="441"/>
      <c r="J245" s="441"/>
      <c r="K245" s="441"/>
      <c r="L245" s="441"/>
      <c r="M245" s="61"/>
    </row>
    <row r="246" spans="1:13" ht="15.75" customHeight="1">
      <c r="A246" s="233"/>
      <c r="C246" s="61"/>
      <c r="D246" s="61"/>
      <c r="E246" s="61"/>
      <c r="F246" s="61"/>
      <c r="G246" s="61"/>
      <c r="H246" s="61"/>
      <c r="I246" s="61"/>
      <c r="J246" s="61"/>
      <c r="K246" s="61"/>
      <c r="L246" s="61"/>
      <c r="M246" s="61"/>
    </row>
    <row r="247" spans="1:13" ht="15.75">
      <c r="A247" s="68" t="s">
        <v>224</v>
      </c>
      <c r="B247" s="374" t="s">
        <v>78</v>
      </c>
      <c r="C247" s="374"/>
      <c r="D247" s="374"/>
      <c r="E247" s="374"/>
      <c r="F247" s="374"/>
      <c r="G247" s="374"/>
      <c r="H247" s="374"/>
      <c r="I247" s="374"/>
      <c r="J247" s="374"/>
      <c r="K247" s="374"/>
      <c r="L247" s="374"/>
      <c r="M247" s="53"/>
    </row>
    <row r="248" spans="1:13" ht="15.75" customHeight="1">
      <c r="A248" s="233"/>
      <c r="B248" s="53"/>
      <c r="C248" s="236"/>
      <c r="D248" s="236"/>
      <c r="E248" s="236"/>
      <c r="F248" s="236"/>
      <c r="G248" s="236"/>
      <c r="H248" s="236"/>
      <c r="I248" s="236"/>
      <c r="J248" s="237"/>
      <c r="K248" s="236"/>
      <c r="L248" s="258"/>
      <c r="M248" s="236"/>
    </row>
    <row r="249" spans="1:13" s="151" customFormat="1" ht="15.75" customHeight="1">
      <c r="A249" s="233"/>
      <c r="B249" s="383" t="s">
        <v>351</v>
      </c>
      <c r="C249" s="383"/>
      <c r="D249" s="383"/>
      <c r="E249" s="383"/>
      <c r="F249" s="383"/>
      <c r="G249" s="383"/>
      <c r="H249" s="383"/>
      <c r="I249" s="383"/>
      <c r="J249" s="383"/>
      <c r="K249" s="383"/>
      <c r="L249" s="383"/>
      <c r="M249" s="46"/>
    </row>
    <row r="250" spans="1:13" s="151" customFormat="1" ht="15.75" customHeight="1">
      <c r="A250" s="233"/>
      <c r="B250" s="41"/>
      <c r="C250" s="41"/>
      <c r="D250" s="41"/>
      <c r="E250" s="41"/>
      <c r="F250" s="41"/>
      <c r="G250" s="41"/>
      <c r="H250" s="41"/>
      <c r="I250" s="41"/>
      <c r="J250" s="41"/>
      <c r="K250" s="41"/>
      <c r="L250" s="41"/>
      <c r="M250" s="46"/>
    </row>
    <row r="251" spans="1:12" ht="15.75">
      <c r="A251" s="233"/>
      <c r="B251" s="41"/>
      <c r="C251" s="41"/>
      <c r="D251" s="41"/>
      <c r="E251" s="41"/>
      <c r="F251" s="41"/>
      <c r="G251" s="41"/>
      <c r="H251" s="41"/>
      <c r="I251" s="259" t="s">
        <v>362</v>
      </c>
      <c r="J251" s="1"/>
      <c r="K251" s="260" t="s">
        <v>169</v>
      </c>
      <c r="L251" s="261"/>
    </row>
    <row r="252" spans="1:12" ht="15.75">
      <c r="A252" s="233"/>
      <c r="B252" s="41"/>
      <c r="C252" s="41"/>
      <c r="D252" s="41"/>
      <c r="E252" s="41"/>
      <c r="F252" s="41"/>
      <c r="G252" s="41"/>
      <c r="H252" s="41"/>
      <c r="I252" s="259" t="s">
        <v>90</v>
      </c>
      <c r="J252" s="1"/>
      <c r="K252" s="260" t="s">
        <v>91</v>
      </c>
      <c r="L252" s="261"/>
    </row>
    <row r="253" spans="1:12" ht="15.75">
      <c r="A253" s="233"/>
      <c r="B253" s="236"/>
      <c r="C253" s="236"/>
      <c r="D253" s="236"/>
      <c r="E253" s="236"/>
      <c r="F253" s="236"/>
      <c r="G253" s="236"/>
      <c r="H253" s="236"/>
      <c r="I253" s="262" t="s">
        <v>79</v>
      </c>
      <c r="J253" s="1"/>
      <c r="K253" s="263" t="s">
        <v>38</v>
      </c>
      <c r="L253" s="256"/>
    </row>
    <row r="254" spans="1:12" s="151" customFormat="1" ht="15.75" customHeight="1">
      <c r="A254" s="233"/>
      <c r="B254" s="383" t="s">
        <v>83</v>
      </c>
      <c r="C254" s="383"/>
      <c r="D254" s="383"/>
      <c r="E254" s="383"/>
      <c r="F254" s="383"/>
      <c r="G254" s="383"/>
      <c r="H254" s="383"/>
      <c r="I254" s="439">
        <v>147</v>
      </c>
      <c r="J254" s="137"/>
      <c r="K254" s="445">
        <v>147</v>
      </c>
      <c r="L254" s="444"/>
    </row>
    <row r="255" spans="1:12" ht="15.75">
      <c r="A255" s="233"/>
      <c r="B255" s="383"/>
      <c r="C255" s="383"/>
      <c r="D255" s="383"/>
      <c r="E255" s="383"/>
      <c r="F255" s="383"/>
      <c r="G255" s="383"/>
      <c r="H255" s="383"/>
      <c r="I255" s="439"/>
      <c r="J255" s="185"/>
      <c r="K255" s="445"/>
      <c r="L255" s="444"/>
    </row>
    <row r="256" spans="1:12" ht="15.75">
      <c r="A256" s="233"/>
      <c r="B256" s="41"/>
      <c r="C256" s="41"/>
      <c r="D256" s="41"/>
      <c r="E256" s="41"/>
      <c r="F256" s="41"/>
      <c r="G256" s="41"/>
      <c r="H256" s="41"/>
      <c r="I256" s="364"/>
      <c r="J256" s="185"/>
      <c r="K256" s="365"/>
      <c r="L256" s="7"/>
    </row>
    <row r="257" spans="1:12" ht="15.75">
      <c r="A257" s="234"/>
      <c r="B257" s="383" t="s">
        <v>84</v>
      </c>
      <c r="C257" s="383"/>
      <c r="D257" s="383"/>
      <c r="E257" s="383"/>
      <c r="F257" s="383"/>
      <c r="G257" s="383"/>
      <c r="H257" s="383"/>
      <c r="I257" s="439">
        <v>16714</v>
      </c>
      <c r="J257" s="185"/>
      <c r="K257" s="445">
        <v>16410</v>
      </c>
      <c r="L257" s="444"/>
    </row>
    <row r="258" spans="1:12" ht="15.75">
      <c r="A258" s="234"/>
      <c r="B258" s="383"/>
      <c r="C258" s="383"/>
      <c r="D258" s="383"/>
      <c r="E258" s="383"/>
      <c r="F258" s="383"/>
      <c r="G258" s="383"/>
      <c r="H258" s="383"/>
      <c r="I258" s="440"/>
      <c r="J258" s="185"/>
      <c r="K258" s="446"/>
      <c r="L258" s="444"/>
    </row>
    <row r="259" spans="1:12" ht="16.5" thickBot="1">
      <c r="A259" s="234"/>
      <c r="B259" s="236"/>
      <c r="C259" s="236"/>
      <c r="D259" s="236"/>
      <c r="E259" s="236"/>
      <c r="F259" s="236"/>
      <c r="G259" s="236"/>
      <c r="H259" s="236"/>
      <c r="I259" s="23">
        <f>SUM(I254:I258)</f>
        <v>16861</v>
      </c>
      <c r="J259" s="185"/>
      <c r="K259" s="264">
        <v>16557</v>
      </c>
      <c r="L259" s="7"/>
    </row>
    <row r="260" spans="1:12" ht="15.75" customHeight="1" thickTop="1">
      <c r="A260" s="234"/>
      <c r="B260" s="236"/>
      <c r="C260" s="236"/>
      <c r="D260" s="236"/>
      <c r="E260" s="236"/>
      <c r="F260" s="236"/>
      <c r="G260" s="236"/>
      <c r="H260" s="236"/>
      <c r="I260" s="56"/>
      <c r="J260" s="185"/>
      <c r="K260" s="21"/>
      <c r="L260" s="7"/>
    </row>
    <row r="261" spans="1:12" ht="15.75">
      <c r="A261" s="68" t="s">
        <v>225</v>
      </c>
      <c r="B261" s="387" t="s">
        <v>115</v>
      </c>
      <c r="C261" s="387"/>
      <c r="D261" s="387"/>
      <c r="E261" s="387"/>
      <c r="F261" s="387"/>
      <c r="G261" s="387"/>
      <c r="H261" s="387"/>
      <c r="I261" s="387"/>
      <c r="J261" s="387"/>
      <c r="K261" s="387"/>
      <c r="L261" s="387"/>
    </row>
    <row r="262" ht="15.75" customHeight="1">
      <c r="A262" s="234"/>
    </row>
    <row r="263" spans="1:12" ht="15.75">
      <c r="A263" s="234"/>
      <c r="B263" s="402" t="s">
        <v>146</v>
      </c>
      <c r="C263" s="402"/>
      <c r="D263" s="402"/>
      <c r="E263" s="402"/>
      <c r="F263" s="402"/>
      <c r="G263" s="402"/>
      <c r="H263" s="402"/>
      <c r="I263" s="402"/>
      <c r="J263" s="402"/>
      <c r="K263" s="402"/>
      <c r="L263" s="402"/>
    </row>
    <row r="264" spans="1:10" ht="15.75" customHeight="1">
      <c r="A264" s="174"/>
      <c r="J264" s="1"/>
    </row>
    <row r="265" spans="1:13" ht="15.75">
      <c r="A265" s="68" t="s">
        <v>226</v>
      </c>
      <c r="B265" s="387" t="s">
        <v>227</v>
      </c>
      <c r="C265" s="387"/>
      <c r="D265" s="387"/>
      <c r="E265" s="387"/>
      <c r="F265" s="387"/>
      <c r="G265" s="387"/>
      <c r="H265" s="387"/>
      <c r="I265" s="387"/>
      <c r="J265" s="387"/>
      <c r="K265" s="387"/>
      <c r="L265" s="387"/>
      <c r="M265" s="229"/>
    </row>
    <row r="266" spans="1:13" ht="15.75" customHeight="1">
      <c r="A266" s="68"/>
      <c r="B266" s="152"/>
      <c r="C266" s="152"/>
      <c r="D266" s="152"/>
      <c r="E266" s="152"/>
      <c r="F266" s="152"/>
      <c r="G266" s="152"/>
      <c r="H266" s="152"/>
      <c r="J266" s="1"/>
      <c r="L266" s="152"/>
      <c r="M266" s="152"/>
    </row>
    <row r="267" spans="1:13" ht="12.75" customHeight="1">
      <c r="A267" s="68"/>
      <c r="B267" s="382" t="s">
        <v>374</v>
      </c>
      <c r="C267" s="382"/>
      <c r="D267" s="382"/>
      <c r="E267" s="382"/>
      <c r="F267" s="382"/>
      <c r="G267" s="382"/>
      <c r="H267" s="382"/>
      <c r="I267" s="382"/>
      <c r="J267" s="382"/>
      <c r="K267" s="382"/>
      <c r="L267" s="382"/>
      <c r="M267" s="152"/>
    </row>
    <row r="268" spans="1:13" ht="12.75" customHeight="1">
      <c r="A268" s="68"/>
      <c r="B268" s="382"/>
      <c r="C268" s="382"/>
      <c r="D268" s="382"/>
      <c r="E268" s="382"/>
      <c r="F268" s="382"/>
      <c r="G268" s="382"/>
      <c r="H268" s="382"/>
      <c r="I268" s="382"/>
      <c r="J268" s="382"/>
      <c r="K268" s="382"/>
      <c r="L268" s="382"/>
      <c r="M268" s="152"/>
    </row>
    <row r="269" spans="1:13" ht="24" customHeight="1">
      <c r="A269" s="68"/>
      <c r="B269" s="382"/>
      <c r="C269" s="382"/>
      <c r="D269" s="382"/>
      <c r="E269" s="382"/>
      <c r="F269" s="382"/>
      <c r="G269" s="382"/>
      <c r="H269" s="382"/>
      <c r="I269" s="382"/>
      <c r="J269" s="382"/>
      <c r="K269" s="382"/>
      <c r="L269" s="382"/>
      <c r="M269" s="152"/>
    </row>
    <row r="270" spans="1:13" ht="47.25">
      <c r="A270" s="68"/>
      <c r="B270" s="152"/>
      <c r="C270" s="152"/>
      <c r="D270" s="152"/>
      <c r="E270" s="152"/>
      <c r="F270" s="152"/>
      <c r="G270" s="152"/>
      <c r="H270" s="152"/>
      <c r="I270" s="358" t="s">
        <v>429</v>
      </c>
      <c r="J270" s="351"/>
      <c r="K270" s="352" t="s">
        <v>275</v>
      </c>
      <c r="L270" s="152"/>
      <c r="M270" s="152"/>
    </row>
    <row r="271" spans="1:11" ht="15.75">
      <c r="A271" s="234"/>
      <c r="B271" s="265" t="s">
        <v>373</v>
      </c>
      <c r="I271" s="356" t="s">
        <v>362</v>
      </c>
      <c r="J271" s="3"/>
      <c r="K271" s="357" t="s">
        <v>362</v>
      </c>
    </row>
    <row r="272" spans="1:11" ht="15.75">
      <c r="A272" s="234"/>
      <c r="I272" s="52" t="s">
        <v>38</v>
      </c>
      <c r="J272" s="1"/>
      <c r="K272" s="52" t="s">
        <v>38</v>
      </c>
    </row>
    <row r="273" spans="1:11" ht="15.75">
      <c r="A273" s="234"/>
      <c r="I273" s="52"/>
      <c r="J273" s="1"/>
      <c r="K273" s="52"/>
    </row>
    <row r="274" spans="1:11" ht="16.5" thickBot="1">
      <c r="A274" s="234"/>
      <c r="B274" s="402" t="s">
        <v>147</v>
      </c>
      <c r="C274" s="402"/>
      <c r="D274" s="402"/>
      <c r="E274" s="402"/>
      <c r="F274" s="402"/>
      <c r="G274" s="402"/>
      <c r="H274" s="381"/>
      <c r="I274" s="266">
        <f>+K274-905</f>
        <v>301</v>
      </c>
      <c r="J274" s="1"/>
      <c r="K274" s="267">
        <v>1206</v>
      </c>
    </row>
    <row r="275" spans="1:10" ht="15.75" customHeight="1" thickTop="1">
      <c r="A275" s="234"/>
      <c r="I275" s="235"/>
      <c r="J275" s="1"/>
    </row>
    <row r="276" spans="1:11" ht="16.5" thickBot="1">
      <c r="A276" s="234"/>
      <c r="B276" s="402" t="s">
        <v>125</v>
      </c>
      <c r="C276" s="402"/>
      <c r="D276" s="402"/>
      <c r="E276" s="402"/>
      <c r="F276" s="402"/>
      <c r="G276" s="402"/>
      <c r="H276" s="381"/>
      <c r="I276" s="268">
        <f>+K276-147</f>
        <v>58</v>
      </c>
      <c r="J276" s="1"/>
      <c r="K276" s="267">
        <v>205</v>
      </c>
    </row>
    <row r="277" spans="1:11" ht="15.75" customHeight="1" thickTop="1">
      <c r="A277" s="234"/>
      <c r="I277" s="269"/>
      <c r="J277" s="1"/>
      <c r="K277" s="270"/>
    </row>
    <row r="278" spans="1:11" ht="16.5" thickBot="1">
      <c r="A278" s="234"/>
      <c r="B278" s="402" t="s">
        <v>126</v>
      </c>
      <c r="C278" s="402"/>
      <c r="D278" s="402"/>
      <c r="E278" s="402"/>
      <c r="F278" s="402"/>
      <c r="G278" s="402"/>
      <c r="H278" s="381"/>
      <c r="I278" s="271">
        <f>+K278-6</f>
        <v>5</v>
      </c>
      <c r="J278" s="1"/>
      <c r="K278" s="267">
        <v>11</v>
      </c>
    </row>
    <row r="279" spans="1:11" ht="15.75" customHeight="1" thickTop="1">
      <c r="A279" s="234"/>
      <c r="I279" s="269"/>
      <c r="J279" s="1"/>
      <c r="K279" s="270"/>
    </row>
    <row r="280" spans="1:11" ht="16.5" thickBot="1">
      <c r="A280" s="234"/>
      <c r="B280" s="402" t="s">
        <v>39</v>
      </c>
      <c r="C280" s="402"/>
      <c r="D280" s="402"/>
      <c r="E280" s="402"/>
      <c r="F280" s="402"/>
      <c r="G280" s="402"/>
      <c r="H280" s="381"/>
      <c r="I280" s="268">
        <f>+K280-751</f>
        <v>252</v>
      </c>
      <c r="K280" s="267">
        <v>1003</v>
      </c>
    </row>
    <row r="281" spans="1:11" ht="16.5" thickTop="1">
      <c r="A281" s="234"/>
      <c r="B281" s="341"/>
      <c r="C281" s="341"/>
      <c r="D281" s="341"/>
      <c r="E281" s="341"/>
      <c r="F281" s="341"/>
      <c r="G281" s="341"/>
      <c r="H281" s="342"/>
      <c r="I281" s="359"/>
      <c r="K281" s="13"/>
    </row>
    <row r="282" spans="1:11" ht="15.75">
      <c r="A282" s="234"/>
      <c r="B282" s="341"/>
      <c r="C282" s="341"/>
      <c r="D282" s="341"/>
      <c r="E282" s="341"/>
      <c r="F282" s="341"/>
      <c r="G282" s="341"/>
      <c r="H282" s="342"/>
      <c r="I282" s="359"/>
      <c r="K282" s="13"/>
    </row>
    <row r="283" spans="1:11" ht="15.75">
      <c r="A283" s="234"/>
      <c r="B283" s="341"/>
      <c r="C283" s="341"/>
      <c r="D283" s="341"/>
      <c r="E283" s="341"/>
      <c r="F283" s="341"/>
      <c r="G283" s="341"/>
      <c r="H283" s="342"/>
      <c r="I283" s="359"/>
      <c r="K283" s="13"/>
    </row>
    <row r="284" spans="1:11" ht="15.75">
      <c r="A284" s="234"/>
      <c r="B284" s="341"/>
      <c r="C284" s="341"/>
      <c r="D284" s="341"/>
      <c r="E284" s="341"/>
      <c r="F284" s="341"/>
      <c r="G284" s="341"/>
      <c r="H284" s="342"/>
      <c r="I284" s="359"/>
      <c r="K284" s="13"/>
    </row>
    <row r="285" spans="1:11" ht="15.75">
      <c r="A285" s="234"/>
      <c r="B285" s="341"/>
      <c r="C285" s="341"/>
      <c r="D285" s="341"/>
      <c r="E285" s="341"/>
      <c r="F285" s="341"/>
      <c r="G285" s="341"/>
      <c r="H285" s="342"/>
      <c r="I285" s="359"/>
      <c r="K285" s="13"/>
    </row>
    <row r="286" ht="15.75">
      <c r="L286" s="297" t="s">
        <v>435</v>
      </c>
    </row>
    <row r="293" ht="15.75">
      <c r="M293" s="167"/>
    </row>
  </sheetData>
  <sheetProtection/>
  <mergeCells count="228">
    <mergeCell ref="B178:G178"/>
    <mergeCell ref="B244:L245"/>
    <mergeCell ref="C219:E219"/>
    <mergeCell ref="K218:L218"/>
    <mergeCell ref="F217:G217"/>
    <mergeCell ref="C215:E215"/>
    <mergeCell ref="C216:E216"/>
    <mergeCell ref="C217:E217"/>
    <mergeCell ref="C218:E218"/>
    <mergeCell ref="F213:G213"/>
    <mergeCell ref="C211:E211"/>
    <mergeCell ref="B99:L99"/>
    <mergeCell ref="B107:L108"/>
    <mergeCell ref="K212:L212"/>
    <mergeCell ref="C212:E212"/>
    <mergeCell ref="F202:G205"/>
    <mergeCell ref="H202:H205"/>
    <mergeCell ref="K202:L204"/>
    <mergeCell ref="B164:K164"/>
    <mergeCell ref="K210:L210"/>
    <mergeCell ref="K211:L211"/>
    <mergeCell ref="F211:G211"/>
    <mergeCell ref="F210:G210"/>
    <mergeCell ref="B177:G177"/>
    <mergeCell ref="F209:G209"/>
    <mergeCell ref="K206:L206"/>
    <mergeCell ref="C206:E206"/>
    <mergeCell ref="K207:L207"/>
    <mergeCell ref="K209:L209"/>
    <mergeCell ref="F206:G206"/>
    <mergeCell ref="K166:K168"/>
    <mergeCell ref="B166:G168"/>
    <mergeCell ref="J166:J168"/>
    <mergeCell ref="H166:H168"/>
    <mergeCell ref="K220:L220"/>
    <mergeCell ref="K219:L219"/>
    <mergeCell ref="K214:L214"/>
    <mergeCell ref="F216:G216"/>
    <mergeCell ref="K215:L215"/>
    <mergeCell ref="F219:G219"/>
    <mergeCell ref="F218:G218"/>
    <mergeCell ref="K217:L217"/>
    <mergeCell ref="K216:L216"/>
    <mergeCell ref="F214:G214"/>
    <mergeCell ref="K213:L213"/>
    <mergeCell ref="F212:G212"/>
    <mergeCell ref="B173:G173"/>
    <mergeCell ref="B176:G176"/>
    <mergeCell ref="B202:B205"/>
    <mergeCell ref="I202:I204"/>
    <mergeCell ref="J202:J204"/>
    <mergeCell ref="B198:L200"/>
    <mergeCell ref="C210:E210"/>
    <mergeCell ref="K205:L205"/>
    <mergeCell ref="B171:G171"/>
    <mergeCell ref="F78:L78"/>
    <mergeCell ref="B82:E82"/>
    <mergeCell ref="F82:L82"/>
    <mergeCell ref="B79:E79"/>
    <mergeCell ref="B78:E78"/>
    <mergeCell ref="F79:L79"/>
    <mergeCell ref="F80:L80"/>
    <mergeCell ref="B81:E81"/>
    <mergeCell ref="F81:L81"/>
    <mergeCell ref="L166:L168"/>
    <mergeCell ref="B261:L261"/>
    <mergeCell ref="B227:L228"/>
    <mergeCell ref="B230:L230"/>
    <mergeCell ref="I166:I168"/>
    <mergeCell ref="B172:G172"/>
    <mergeCell ref="B170:G170"/>
    <mergeCell ref="B179:G179"/>
    <mergeCell ref="C239:L240"/>
    <mergeCell ref="B180:G180"/>
    <mergeCell ref="F215:G215"/>
    <mergeCell ref="C214:E214"/>
    <mergeCell ref="B247:L247"/>
    <mergeCell ref="B181:K181"/>
    <mergeCell ref="B242:L242"/>
    <mergeCell ref="B225:L225"/>
    <mergeCell ref="B182:K182"/>
    <mergeCell ref="C209:E209"/>
    <mergeCell ref="B232:L232"/>
    <mergeCell ref="B184:K184"/>
    <mergeCell ref="B234:L234"/>
    <mergeCell ref="C207:E207"/>
    <mergeCell ref="B160:G160"/>
    <mergeCell ref="B257:H258"/>
    <mergeCell ref="L254:L255"/>
    <mergeCell ref="L257:L258"/>
    <mergeCell ref="I254:I255"/>
    <mergeCell ref="K254:K255"/>
    <mergeCell ref="K257:K258"/>
    <mergeCell ref="B254:H255"/>
    <mergeCell ref="I257:I258"/>
    <mergeCell ref="C202:E205"/>
    <mergeCell ref="B192:L192"/>
    <mergeCell ref="C236:L237"/>
    <mergeCell ref="B249:L249"/>
    <mergeCell ref="K221:L221"/>
    <mergeCell ref="K222:L222"/>
    <mergeCell ref="B221:J221"/>
    <mergeCell ref="B194:L197"/>
    <mergeCell ref="C213:E213"/>
    <mergeCell ref="B157:G157"/>
    <mergeCell ref="B163:K163"/>
    <mergeCell ref="B158:G158"/>
    <mergeCell ref="B159:G159"/>
    <mergeCell ref="B162:K162"/>
    <mergeCell ref="B161:K161"/>
    <mergeCell ref="B152:G152"/>
    <mergeCell ref="B156:G156"/>
    <mergeCell ref="B146:G148"/>
    <mergeCell ref="L146:L148"/>
    <mergeCell ref="B151:G151"/>
    <mergeCell ref="B150:G150"/>
    <mergeCell ref="B153:G153"/>
    <mergeCell ref="B139:L140"/>
    <mergeCell ref="J146:J148"/>
    <mergeCell ref="B132:L132"/>
    <mergeCell ref="I146:I148"/>
    <mergeCell ref="H146:H148"/>
    <mergeCell ref="B137:L137"/>
    <mergeCell ref="B142:L142"/>
    <mergeCell ref="B144:L144"/>
    <mergeCell ref="B134:L135"/>
    <mergeCell ref="B32:E32"/>
    <mergeCell ref="F42:L42"/>
    <mergeCell ref="B114:L114"/>
    <mergeCell ref="B110:L110"/>
    <mergeCell ref="B69:M69"/>
    <mergeCell ref="B74:E74"/>
    <mergeCell ref="B77:L77"/>
    <mergeCell ref="B80:E80"/>
    <mergeCell ref="F35:L35"/>
    <mergeCell ref="F45:L45"/>
    <mergeCell ref="B71:L71"/>
    <mergeCell ref="B45:E45"/>
    <mergeCell ref="F37:L37"/>
    <mergeCell ref="F38:L38"/>
    <mergeCell ref="B38:E39"/>
    <mergeCell ref="F39:L39"/>
    <mergeCell ref="B50:L55"/>
    <mergeCell ref="F74:L74"/>
    <mergeCell ref="F75:L75"/>
    <mergeCell ref="B6:L7"/>
    <mergeCell ref="F29:L29"/>
    <mergeCell ref="B22:L22"/>
    <mergeCell ref="F41:L41"/>
    <mergeCell ref="B35:E35"/>
    <mergeCell ref="B31:E31"/>
    <mergeCell ref="B41:E41"/>
    <mergeCell ref="F36:L36"/>
    <mergeCell ref="F31:L31"/>
    <mergeCell ref="B11:L15"/>
    <mergeCell ref="A1:L1"/>
    <mergeCell ref="A2:L2"/>
    <mergeCell ref="A3:L3"/>
    <mergeCell ref="A4:L4"/>
    <mergeCell ref="B24:L26"/>
    <mergeCell ref="F30:L30"/>
    <mergeCell ref="B29:E29"/>
    <mergeCell ref="B28:E28"/>
    <mergeCell ref="B90:E90"/>
    <mergeCell ref="F90:L90"/>
    <mergeCell ref="B91:E91"/>
    <mergeCell ref="B40:E40"/>
    <mergeCell ref="F91:L91"/>
    <mergeCell ref="B57:L64"/>
    <mergeCell ref="B47:L48"/>
    <mergeCell ref="B44:E44"/>
    <mergeCell ref="B43:E43"/>
    <mergeCell ref="F44:L44"/>
    <mergeCell ref="B87:L87"/>
    <mergeCell ref="B88:E88"/>
    <mergeCell ref="F88:L88"/>
    <mergeCell ref="B89:E89"/>
    <mergeCell ref="F89:L89"/>
    <mergeCell ref="B280:H280"/>
    <mergeCell ref="B276:H276"/>
    <mergeCell ref="B278:H278"/>
    <mergeCell ref="B274:H274"/>
    <mergeCell ref="B267:L269"/>
    <mergeCell ref="B263:L263"/>
    <mergeCell ref="B265:L265"/>
    <mergeCell ref="B36:E37"/>
    <mergeCell ref="B183:K183"/>
    <mergeCell ref="C208:E208"/>
    <mergeCell ref="F208:G208"/>
    <mergeCell ref="B101:L105"/>
    <mergeCell ref="B112:L112"/>
    <mergeCell ref="K208:L208"/>
    <mergeCell ref="B73:L73"/>
    <mergeCell ref="B75:E75"/>
    <mergeCell ref="B17:L20"/>
    <mergeCell ref="F40:L40"/>
    <mergeCell ref="F43:L43"/>
    <mergeCell ref="F28:L28"/>
    <mergeCell ref="B30:E30"/>
    <mergeCell ref="F33:L33"/>
    <mergeCell ref="F34:L34"/>
    <mergeCell ref="B34:E34"/>
    <mergeCell ref="B33:E33"/>
    <mergeCell ref="B42:E42"/>
    <mergeCell ref="F32:L32"/>
    <mergeCell ref="B96:E96"/>
    <mergeCell ref="F96:L96"/>
    <mergeCell ref="B94:E94"/>
    <mergeCell ref="F94:L94"/>
    <mergeCell ref="B84:L84"/>
    <mergeCell ref="B85:E85"/>
    <mergeCell ref="F85:L85"/>
    <mergeCell ref="B95:E95"/>
    <mergeCell ref="F95:L95"/>
    <mergeCell ref="B92:E92"/>
    <mergeCell ref="F92:L92"/>
    <mergeCell ref="B93:E93"/>
    <mergeCell ref="F93:L93"/>
    <mergeCell ref="F86:L86"/>
    <mergeCell ref="F207:G207"/>
    <mergeCell ref="B124:L127"/>
    <mergeCell ref="B97:E97"/>
    <mergeCell ref="F97:L97"/>
    <mergeCell ref="B120:L120"/>
    <mergeCell ref="B118:L118"/>
    <mergeCell ref="B116:L116"/>
    <mergeCell ref="K146:K148"/>
    <mergeCell ref="B122:L122"/>
  </mergeCells>
  <printOptions horizontalCentered="1"/>
  <pageMargins left="0" right="0" top="0.31496062992125984" bottom="0" header="0" footer="0"/>
  <pageSetup firstPageNumber="5" useFirstPageNumber="1" fitToHeight="3" horizontalDpi="600" verticalDpi="600" orientation="portrait" paperSize="9" scale="75" r:id="rId1"/>
  <rowBreaks count="4" manualBreakCount="4">
    <brk id="67" max="11" man="1"/>
    <brk id="131" max="11" man="1"/>
    <brk id="191" max="11" man="1"/>
    <brk id="224" max="11" man="1"/>
  </rowBreaks>
</worksheet>
</file>

<file path=xl/worksheets/sheet7.xml><?xml version="1.0" encoding="utf-8"?>
<worksheet xmlns="http://schemas.openxmlformats.org/spreadsheetml/2006/main" xmlns:r="http://schemas.openxmlformats.org/officeDocument/2006/relationships">
  <dimension ref="A1:X262"/>
  <sheetViews>
    <sheetView view="pageBreakPreview" zoomScale="75" zoomScaleNormal="85" zoomScaleSheetLayoutView="75" zoomScalePageLayoutView="0" workbookViewId="0" topLeftCell="A1">
      <selection activeCell="A5" sqref="A5"/>
    </sheetView>
  </sheetViews>
  <sheetFormatPr defaultColWidth="9.140625" defaultRowHeight="12.75"/>
  <cols>
    <col min="1" max="1" width="5.7109375" style="82" customWidth="1"/>
    <col min="2" max="3" width="9.140625" style="82" customWidth="1"/>
    <col min="4" max="4" width="8.7109375" style="82" customWidth="1"/>
    <col min="5" max="5" width="17.57421875" style="82" customWidth="1"/>
    <col min="6" max="10" width="17.28125" style="82" customWidth="1"/>
    <col min="11" max="11" width="15.7109375" style="82" customWidth="1"/>
    <col min="12" max="12" width="13.140625" style="82" bestFit="1" customWidth="1"/>
    <col min="13" max="16384" width="9.140625" style="82" customWidth="1"/>
  </cols>
  <sheetData>
    <row r="1" spans="1:12" ht="15.75">
      <c r="A1" s="374" t="s">
        <v>46</v>
      </c>
      <c r="B1" s="374"/>
      <c r="C1" s="374"/>
      <c r="D1" s="374"/>
      <c r="E1" s="374"/>
      <c r="F1" s="374"/>
      <c r="G1" s="374"/>
      <c r="H1" s="374"/>
      <c r="I1" s="374"/>
      <c r="J1" s="374"/>
      <c r="K1" s="53"/>
      <c r="L1" s="236"/>
    </row>
    <row r="2" spans="1:12" ht="15.75">
      <c r="A2" s="374" t="s">
        <v>92</v>
      </c>
      <c r="B2" s="374"/>
      <c r="C2" s="374"/>
      <c r="D2" s="374"/>
      <c r="E2" s="374"/>
      <c r="F2" s="374"/>
      <c r="G2" s="374"/>
      <c r="H2" s="374"/>
      <c r="I2" s="374"/>
      <c r="J2" s="374"/>
      <c r="K2" s="53"/>
      <c r="L2" s="236"/>
    </row>
    <row r="3" spans="1:12" ht="15.75" customHeight="1">
      <c r="A3" s="374" t="str">
        <f>+'Explanatory Notes'!A3</f>
        <v>INTERIM FINANCIAL STATEMENTS</v>
      </c>
      <c r="B3" s="374"/>
      <c r="C3" s="374"/>
      <c r="D3" s="374"/>
      <c r="E3" s="374"/>
      <c r="F3" s="374"/>
      <c r="G3" s="374"/>
      <c r="H3" s="374"/>
      <c r="I3" s="374"/>
      <c r="J3" s="374"/>
      <c r="K3" s="53"/>
      <c r="L3" s="236"/>
    </row>
    <row r="4" spans="1:12" ht="15.75">
      <c r="A4" s="463" t="str">
        <f>+'Explanatory Notes'!A4</f>
        <v>FOR THE 4TH QUARTER ENDED 31 DECEMBER 2011</v>
      </c>
      <c r="B4" s="463"/>
      <c r="C4" s="463"/>
      <c r="D4" s="463"/>
      <c r="E4" s="463"/>
      <c r="F4" s="463"/>
      <c r="G4" s="463"/>
      <c r="H4" s="463"/>
      <c r="I4" s="463"/>
      <c r="J4" s="463"/>
      <c r="K4" s="230"/>
      <c r="L4" s="236"/>
    </row>
    <row r="6" spans="1:12" ht="15.75">
      <c r="A6" s="233" t="s">
        <v>104</v>
      </c>
      <c r="B6" s="374" t="s">
        <v>240</v>
      </c>
      <c r="C6" s="374"/>
      <c r="D6" s="374"/>
      <c r="E6" s="374"/>
      <c r="F6" s="374"/>
      <c r="G6" s="374"/>
      <c r="H6" s="374"/>
      <c r="I6" s="374"/>
      <c r="J6" s="374"/>
      <c r="K6" s="53"/>
      <c r="L6" s="236"/>
    </row>
    <row r="7" spans="1:12" ht="15.75">
      <c r="A7" s="233"/>
      <c r="B7" s="374"/>
      <c r="C7" s="374"/>
      <c r="D7" s="374"/>
      <c r="E7" s="374"/>
      <c r="F7" s="374"/>
      <c r="G7" s="374"/>
      <c r="H7" s="374"/>
      <c r="I7" s="374"/>
      <c r="J7" s="374"/>
      <c r="K7" s="53"/>
      <c r="L7" s="236"/>
    </row>
    <row r="8" ht="15" customHeight="1"/>
    <row r="9" spans="1:12" ht="15.75">
      <c r="A9" s="233" t="s">
        <v>106</v>
      </c>
      <c r="B9" s="374" t="s">
        <v>318</v>
      </c>
      <c r="C9" s="374"/>
      <c r="D9" s="374"/>
      <c r="E9" s="374"/>
      <c r="F9" s="374"/>
      <c r="G9" s="374"/>
      <c r="H9" s="374"/>
      <c r="I9" s="374"/>
      <c r="J9" s="374"/>
      <c r="K9" s="53"/>
      <c r="L9" s="236"/>
    </row>
    <row r="10" spans="1:11" ht="15.75">
      <c r="A10" s="233"/>
      <c r="B10" s="53"/>
      <c r="C10" s="236"/>
      <c r="D10" s="236"/>
      <c r="E10" s="236"/>
      <c r="F10" s="236"/>
      <c r="G10" s="236"/>
      <c r="H10" s="236"/>
      <c r="I10" s="236"/>
      <c r="J10" s="236"/>
      <c r="K10" s="272"/>
    </row>
    <row r="11" spans="1:12" ht="15.75" customHeight="1">
      <c r="A11" s="233"/>
      <c r="B11" s="383" t="s">
        <v>470</v>
      </c>
      <c r="C11" s="383"/>
      <c r="D11" s="383"/>
      <c r="E11" s="383"/>
      <c r="F11" s="383"/>
      <c r="G11" s="383"/>
      <c r="H11" s="383"/>
      <c r="I11" s="383"/>
      <c r="J11" s="383"/>
      <c r="K11" s="46"/>
      <c r="L11" s="272"/>
    </row>
    <row r="12" spans="1:12" ht="15.75">
      <c r="A12" s="233"/>
      <c r="B12" s="383"/>
      <c r="C12" s="383"/>
      <c r="D12" s="383"/>
      <c r="E12" s="383"/>
      <c r="F12" s="383"/>
      <c r="G12" s="383"/>
      <c r="H12" s="383"/>
      <c r="I12" s="383"/>
      <c r="J12" s="383"/>
      <c r="K12" s="46"/>
      <c r="L12" s="272"/>
    </row>
    <row r="13" spans="1:12" ht="15.75">
      <c r="A13" s="233"/>
      <c r="B13" s="383"/>
      <c r="C13" s="383"/>
      <c r="D13" s="383"/>
      <c r="E13" s="383"/>
      <c r="F13" s="383"/>
      <c r="G13" s="383"/>
      <c r="H13" s="383"/>
      <c r="I13" s="383"/>
      <c r="J13" s="383"/>
      <c r="K13" s="46"/>
      <c r="L13" s="273"/>
    </row>
    <row r="14" spans="1:12" ht="15.75">
      <c r="A14" s="233"/>
      <c r="B14" s="41"/>
      <c r="C14" s="41"/>
      <c r="D14" s="41"/>
      <c r="E14" s="41"/>
      <c r="F14" s="41"/>
      <c r="G14" s="41"/>
      <c r="H14" s="41"/>
      <c r="I14" s="41"/>
      <c r="J14" s="41"/>
      <c r="K14" s="41"/>
      <c r="L14" s="272"/>
    </row>
    <row r="15" spans="1:12" ht="15.75" customHeight="1">
      <c r="A15" s="233"/>
      <c r="B15" s="383" t="s">
        <v>458</v>
      </c>
      <c r="C15" s="383"/>
      <c r="D15" s="383"/>
      <c r="E15" s="383"/>
      <c r="F15" s="383"/>
      <c r="G15" s="383"/>
      <c r="H15" s="383"/>
      <c r="I15" s="383"/>
      <c r="J15" s="383"/>
      <c r="K15" s="41"/>
      <c r="L15" s="272"/>
    </row>
    <row r="16" spans="1:12" ht="15.75">
      <c r="A16" s="233"/>
      <c r="B16" s="383"/>
      <c r="C16" s="383"/>
      <c r="D16" s="383"/>
      <c r="E16" s="383"/>
      <c r="F16" s="383"/>
      <c r="G16" s="383"/>
      <c r="H16" s="383"/>
      <c r="I16" s="383"/>
      <c r="J16" s="383"/>
      <c r="K16" s="41"/>
      <c r="L16" s="272"/>
    </row>
    <row r="17" spans="1:12" ht="15.75" customHeight="1">
      <c r="A17" s="233"/>
      <c r="B17" s="383"/>
      <c r="C17" s="383"/>
      <c r="D17" s="383"/>
      <c r="E17" s="383"/>
      <c r="F17" s="383"/>
      <c r="G17" s="383"/>
      <c r="H17" s="383"/>
      <c r="I17" s="383"/>
      <c r="J17" s="383"/>
      <c r="K17" s="41"/>
      <c r="L17" s="272"/>
    </row>
    <row r="18" spans="1:12" ht="15.75">
      <c r="A18" s="233"/>
      <c r="B18" s="41"/>
      <c r="C18" s="41"/>
      <c r="D18" s="41"/>
      <c r="E18" s="41"/>
      <c r="F18" s="41"/>
      <c r="G18" s="41"/>
      <c r="H18" s="41"/>
      <c r="I18" s="41"/>
      <c r="J18" s="41"/>
      <c r="K18" s="41"/>
      <c r="L18" s="272"/>
    </row>
    <row r="19" spans="1:12" ht="15.75" customHeight="1">
      <c r="A19" s="233"/>
      <c r="B19" s="383" t="s">
        <v>452</v>
      </c>
      <c r="C19" s="383"/>
      <c r="D19" s="383"/>
      <c r="E19" s="383"/>
      <c r="F19" s="383"/>
      <c r="G19" s="383"/>
      <c r="H19" s="383"/>
      <c r="I19" s="383"/>
      <c r="J19" s="383"/>
      <c r="K19" s="41"/>
      <c r="L19" s="272"/>
    </row>
    <row r="20" spans="1:12" ht="15.75" customHeight="1">
      <c r="A20" s="233"/>
      <c r="B20" s="383"/>
      <c r="C20" s="383"/>
      <c r="D20" s="383"/>
      <c r="E20" s="383"/>
      <c r="F20" s="383"/>
      <c r="G20" s="383"/>
      <c r="H20" s="383"/>
      <c r="I20" s="383"/>
      <c r="J20" s="383"/>
      <c r="K20" s="41"/>
      <c r="L20" s="272"/>
    </row>
    <row r="21" spans="1:12" ht="15.75" customHeight="1">
      <c r="A21" s="233"/>
      <c r="B21" s="41"/>
      <c r="C21" s="41"/>
      <c r="D21" s="41"/>
      <c r="E21" s="41"/>
      <c r="F21" s="41"/>
      <c r="G21" s="41"/>
      <c r="H21" s="41"/>
      <c r="I21" s="41"/>
      <c r="J21" s="41"/>
      <c r="K21" s="41"/>
      <c r="L21" s="272"/>
    </row>
    <row r="22" spans="1:12" ht="15.75" customHeight="1">
      <c r="A22" s="233"/>
      <c r="B22" s="383" t="s">
        <v>105</v>
      </c>
      <c r="C22" s="383"/>
      <c r="D22" s="383"/>
      <c r="E22" s="383"/>
      <c r="F22" s="383"/>
      <c r="G22" s="383"/>
      <c r="H22" s="383"/>
      <c r="I22" s="383"/>
      <c r="J22" s="383"/>
      <c r="K22" s="236"/>
      <c r="L22" s="274"/>
    </row>
    <row r="23" spans="1:12" ht="15.75" customHeight="1">
      <c r="A23" s="233"/>
      <c r="B23" s="383"/>
      <c r="C23" s="383"/>
      <c r="D23" s="383"/>
      <c r="E23" s="383"/>
      <c r="F23" s="383"/>
      <c r="G23" s="383"/>
      <c r="H23" s="383"/>
      <c r="I23" s="383"/>
      <c r="J23" s="383"/>
      <c r="K23" s="275"/>
      <c r="L23" s="276"/>
    </row>
    <row r="24" spans="1:24" ht="15.75">
      <c r="A24" s="233"/>
      <c r="B24" s="41"/>
      <c r="C24" s="41"/>
      <c r="D24" s="41"/>
      <c r="E24" s="41"/>
      <c r="F24" s="41"/>
      <c r="G24" s="41"/>
      <c r="H24" s="41"/>
      <c r="I24" s="41"/>
      <c r="L24" s="276"/>
      <c r="M24" s="383"/>
      <c r="N24" s="383"/>
      <c r="O24" s="383"/>
      <c r="P24" s="383"/>
      <c r="Q24" s="383"/>
      <c r="R24" s="383"/>
      <c r="S24" s="383"/>
      <c r="T24" s="383"/>
      <c r="U24" s="383"/>
      <c r="V24" s="383"/>
      <c r="W24" s="464"/>
      <c r="X24" s="464"/>
    </row>
    <row r="25" spans="1:24" ht="15.75">
      <c r="A25" s="233" t="s">
        <v>107</v>
      </c>
      <c r="B25" s="374" t="s">
        <v>284</v>
      </c>
      <c r="C25" s="374"/>
      <c r="D25" s="374"/>
      <c r="E25" s="374"/>
      <c r="F25" s="374"/>
      <c r="G25" s="374"/>
      <c r="H25" s="374"/>
      <c r="I25" s="374"/>
      <c r="J25" s="374"/>
      <c r="K25" s="278"/>
      <c r="L25" s="276"/>
      <c r="M25" s="465"/>
      <c r="N25" s="465"/>
      <c r="O25" s="465"/>
      <c r="P25" s="465"/>
      <c r="Q25" s="465"/>
      <c r="R25" s="465"/>
      <c r="S25" s="465"/>
      <c r="T25" s="465"/>
      <c r="U25" s="465"/>
      <c r="V25" s="465"/>
      <c r="W25" s="464"/>
      <c r="X25" s="464"/>
    </row>
    <row r="26" spans="1:12" ht="15.75" customHeight="1">
      <c r="A26" s="233"/>
      <c r="B26" s="53"/>
      <c r="C26" s="12"/>
      <c r="D26" s="236"/>
      <c r="F26" s="375" t="s">
        <v>272</v>
      </c>
      <c r="G26" s="457" t="s">
        <v>281</v>
      </c>
      <c r="H26" s="458" t="s">
        <v>283</v>
      </c>
      <c r="I26" s="458"/>
      <c r="J26" s="74"/>
      <c r="K26" s="74"/>
      <c r="L26" s="276"/>
    </row>
    <row r="27" spans="1:12" ht="15.75" customHeight="1">
      <c r="A27" s="233"/>
      <c r="B27" s="53"/>
      <c r="C27" s="12"/>
      <c r="D27" s="236"/>
      <c r="F27" s="375"/>
      <c r="G27" s="457"/>
      <c r="H27" s="458"/>
      <c r="I27" s="458"/>
      <c r="J27" s="55"/>
      <c r="K27" s="55"/>
      <c r="L27" s="276"/>
    </row>
    <row r="28" spans="1:12" ht="15.75" customHeight="1">
      <c r="A28" s="233"/>
      <c r="B28" s="53"/>
      <c r="C28" s="12"/>
      <c r="D28" s="236"/>
      <c r="F28" s="375"/>
      <c r="G28" s="457"/>
      <c r="H28" s="458"/>
      <c r="I28" s="458"/>
      <c r="J28" s="55"/>
      <c r="K28" s="55"/>
      <c r="L28" s="276"/>
    </row>
    <row r="29" spans="1:12" ht="15.75">
      <c r="A29" s="233"/>
      <c r="B29" s="53"/>
      <c r="C29" s="12"/>
      <c r="D29" s="236"/>
      <c r="F29" s="254" t="s">
        <v>362</v>
      </c>
      <c r="G29" s="254" t="s">
        <v>356</v>
      </c>
      <c r="H29" s="459"/>
      <c r="I29" s="459"/>
      <c r="J29" s="55"/>
      <c r="K29" s="55"/>
      <c r="L29" s="276"/>
    </row>
    <row r="30" spans="1:11" ht="15.75">
      <c r="A30" s="233"/>
      <c r="B30" s="53"/>
      <c r="C30" s="232"/>
      <c r="D30" s="236"/>
      <c r="F30" s="279" t="s">
        <v>38</v>
      </c>
      <c r="G30" s="279" t="s">
        <v>38</v>
      </c>
      <c r="H30" s="256" t="s">
        <v>38</v>
      </c>
      <c r="I30" s="280" t="s">
        <v>244</v>
      </c>
      <c r="J30" s="256"/>
      <c r="K30" s="281"/>
    </row>
    <row r="31" spans="1:11" ht="15.75">
      <c r="A31" s="233"/>
      <c r="B31" s="454" t="s">
        <v>39</v>
      </c>
      <c r="C31" s="454"/>
      <c r="D31" s="454"/>
      <c r="E31" s="454"/>
      <c r="F31" s="22">
        <f>+'Comprehensive Income'!E16</f>
        <v>5356</v>
      </c>
      <c r="G31" s="282">
        <v>4915</v>
      </c>
      <c r="H31" s="283">
        <f>+F31-G31</f>
        <v>441</v>
      </c>
      <c r="I31" s="284">
        <f>+H31/G31*100</f>
        <v>8.972533062054934</v>
      </c>
      <c r="J31" s="285"/>
      <c r="K31" s="45"/>
    </row>
    <row r="32" spans="1:11" ht="15.75" customHeight="1">
      <c r="A32" s="233"/>
      <c r="B32" s="454" t="s">
        <v>43</v>
      </c>
      <c r="C32" s="454"/>
      <c r="D32" s="454"/>
      <c r="E32" s="454"/>
      <c r="F32" s="22">
        <f>+'Comprehensive Income'!E29</f>
        <v>593</v>
      </c>
      <c r="G32" s="282">
        <v>931</v>
      </c>
      <c r="H32" s="286">
        <f>+F32-G32</f>
        <v>-338</v>
      </c>
      <c r="I32" s="284">
        <f>+H32/G32*100</f>
        <v>-36.30504833512352</v>
      </c>
      <c r="J32" s="287"/>
      <c r="K32" s="45"/>
    </row>
    <row r="33" spans="10:11" ht="15.75">
      <c r="J33" s="72"/>
      <c r="K33" s="72"/>
    </row>
    <row r="34" spans="1:23" s="290" customFormat="1" ht="15.75" customHeight="1">
      <c r="A34" s="239"/>
      <c r="B34" s="383" t="s">
        <v>424</v>
      </c>
      <c r="C34" s="383"/>
      <c r="D34" s="383"/>
      <c r="E34" s="383"/>
      <c r="F34" s="383"/>
      <c r="G34" s="383"/>
      <c r="H34" s="383"/>
      <c r="I34" s="383"/>
      <c r="J34" s="383"/>
      <c r="K34" s="46"/>
      <c r="L34" s="288"/>
      <c r="M34" s="289"/>
      <c r="N34" s="289"/>
      <c r="O34" s="289"/>
      <c r="P34" s="289"/>
      <c r="Q34" s="289"/>
      <c r="R34" s="289"/>
      <c r="S34" s="289"/>
      <c r="T34" s="289"/>
      <c r="U34" s="289"/>
      <c r="V34" s="289"/>
      <c r="W34" s="289"/>
    </row>
    <row r="35" spans="1:23" s="290" customFormat="1" ht="15.75">
      <c r="A35" s="239"/>
      <c r="B35" s="383"/>
      <c r="C35" s="383"/>
      <c r="D35" s="383"/>
      <c r="E35" s="383"/>
      <c r="F35" s="383"/>
      <c r="G35" s="383"/>
      <c r="H35" s="383"/>
      <c r="I35" s="383"/>
      <c r="J35" s="383"/>
      <c r="K35" s="46"/>
      <c r="L35" s="289"/>
      <c r="M35" s="289"/>
      <c r="N35" s="289"/>
      <c r="O35" s="289"/>
      <c r="P35" s="289"/>
      <c r="Q35" s="289"/>
      <c r="R35" s="289"/>
      <c r="S35" s="289"/>
      <c r="T35" s="289"/>
      <c r="U35" s="289"/>
      <c r="V35" s="289"/>
      <c r="W35" s="289"/>
    </row>
    <row r="36" spans="1:23" s="290" customFormat="1" ht="15.75">
      <c r="A36" s="239"/>
      <c r="B36" s="383"/>
      <c r="C36" s="383"/>
      <c r="D36" s="383"/>
      <c r="E36" s="383"/>
      <c r="F36" s="383"/>
      <c r="G36" s="383"/>
      <c r="H36" s="383"/>
      <c r="I36" s="383"/>
      <c r="J36" s="383"/>
      <c r="K36" s="46"/>
      <c r="L36" s="289"/>
      <c r="M36" s="289"/>
      <c r="N36" s="289"/>
      <c r="O36" s="289"/>
      <c r="P36" s="289"/>
      <c r="Q36" s="289"/>
      <c r="R36" s="289"/>
      <c r="S36" s="289"/>
      <c r="T36" s="289"/>
      <c r="U36" s="289"/>
      <c r="V36" s="289"/>
      <c r="W36" s="289"/>
    </row>
    <row r="37" spans="1:23" s="290" customFormat="1" ht="15.75">
      <c r="A37" s="239"/>
      <c r="B37" s="41"/>
      <c r="C37" s="41"/>
      <c r="D37" s="41"/>
      <c r="E37" s="41"/>
      <c r="F37" s="41"/>
      <c r="G37" s="41"/>
      <c r="H37" s="41"/>
      <c r="I37" s="41"/>
      <c r="J37" s="41"/>
      <c r="K37" s="41"/>
      <c r="L37" s="289"/>
      <c r="M37" s="289"/>
      <c r="N37" s="289"/>
      <c r="O37" s="289"/>
      <c r="P37" s="289"/>
      <c r="Q37" s="289"/>
      <c r="R37" s="289"/>
      <c r="S37" s="289"/>
      <c r="T37" s="289"/>
      <c r="U37" s="289"/>
      <c r="V37" s="289"/>
      <c r="W37" s="289"/>
    </row>
    <row r="38" spans="1:11" ht="15.75">
      <c r="A38" s="233" t="s">
        <v>108</v>
      </c>
      <c r="B38" s="374" t="s">
        <v>319</v>
      </c>
      <c r="C38" s="374"/>
      <c r="D38" s="374"/>
      <c r="E38" s="374"/>
      <c r="F38" s="374"/>
      <c r="G38" s="374"/>
      <c r="H38" s="374"/>
      <c r="I38" s="374"/>
      <c r="J38" s="374"/>
      <c r="K38" s="53"/>
    </row>
    <row r="39" spans="1:11" ht="15.75">
      <c r="A39" s="233"/>
      <c r="B39" s="53"/>
      <c r="C39" s="236"/>
      <c r="D39" s="236"/>
      <c r="E39" s="236"/>
      <c r="F39" s="236"/>
      <c r="G39" s="236"/>
      <c r="H39" s="236"/>
      <c r="I39" s="236"/>
      <c r="J39" s="236"/>
      <c r="K39" s="236"/>
    </row>
    <row r="40" spans="1:11" ht="15.75" customHeight="1">
      <c r="A40" s="233"/>
      <c r="B40" s="383" t="s">
        <v>415</v>
      </c>
      <c r="C40" s="383"/>
      <c r="D40" s="383"/>
      <c r="E40" s="383"/>
      <c r="F40" s="383"/>
      <c r="G40" s="383"/>
      <c r="H40" s="383"/>
      <c r="I40" s="383"/>
      <c r="J40" s="383"/>
      <c r="K40" s="46"/>
    </row>
    <row r="41" spans="1:11" ht="15.75" customHeight="1">
      <c r="A41" s="233"/>
      <c r="B41" s="383"/>
      <c r="C41" s="383"/>
      <c r="D41" s="383"/>
      <c r="E41" s="383"/>
      <c r="F41" s="383"/>
      <c r="G41" s="383"/>
      <c r="H41" s="383"/>
      <c r="I41" s="383"/>
      <c r="J41" s="383"/>
      <c r="K41" s="46"/>
    </row>
    <row r="42" spans="1:11" ht="15.75" customHeight="1">
      <c r="A42" s="233"/>
      <c r="B42" s="383"/>
      <c r="C42" s="383"/>
      <c r="D42" s="383"/>
      <c r="E42" s="383"/>
      <c r="F42" s="383"/>
      <c r="G42" s="383"/>
      <c r="H42" s="383"/>
      <c r="I42" s="383"/>
      <c r="J42" s="383"/>
      <c r="K42" s="41"/>
    </row>
    <row r="43" spans="1:11" ht="15.75">
      <c r="A43" s="233"/>
      <c r="B43" s="41"/>
      <c r="C43" s="41"/>
      <c r="D43" s="41"/>
      <c r="E43" s="41"/>
      <c r="F43" s="41"/>
      <c r="G43" s="41"/>
      <c r="H43" s="41"/>
      <c r="I43" s="41"/>
      <c r="J43" s="277"/>
      <c r="K43" s="277"/>
    </row>
    <row r="44" spans="1:11" ht="15.75">
      <c r="A44" s="233" t="s">
        <v>109</v>
      </c>
      <c r="B44" s="374" t="s">
        <v>216</v>
      </c>
      <c r="C44" s="374"/>
      <c r="D44" s="374"/>
      <c r="E44" s="374"/>
      <c r="F44" s="374"/>
      <c r="G44" s="374"/>
      <c r="H44" s="374"/>
      <c r="I44" s="374"/>
      <c r="J44" s="374"/>
      <c r="K44" s="53"/>
    </row>
    <row r="45" spans="1:9" ht="15.75">
      <c r="A45" s="233"/>
      <c r="B45" s="53"/>
      <c r="C45" s="41"/>
      <c r="D45" s="41"/>
      <c r="E45" s="41"/>
      <c r="F45" s="41"/>
      <c r="G45" s="41"/>
      <c r="H45" s="41"/>
      <c r="I45" s="41"/>
    </row>
    <row r="46" spans="1:11" ht="15.75">
      <c r="A46" s="233"/>
      <c r="B46" s="383" t="s">
        <v>217</v>
      </c>
      <c r="C46" s="383"/>
      <c r="D46" s="383"/>
      <c r="E46" s="383"/>
      <c r="F46" s="383"/>
      <c r="G46" s="383"/>
      <c r="H46" s="383"/>
      <c r="I46" s="383"/>
      <c r="J46" s="461"/>
      <c r="K46" s="461"/>
    </row>
    <row r="47" spans="1:11" ht="15.75">
      <c r="A47" s="233"/>
      <c r="B47" s="41"/>
      <c r="C47" s="41"/>
      <c r="D47" s="41"/>
      <c r="E47" s="41"/>
      <c r="F47" s="41"/>
      <c r="G47" s="41"/>
      <c r="H47" s="41"/>
      <c r="I47" s="41"/>
      <c r="J47" s="275"/>
      <c r="K47" s="275"/>
    </row>
    <row r="48" spans="1:9" ht="15" customHeight="1">
      <c r="A48" s="233"/>
      <c r="B48" s="167"/>
      <c r="C48" s="167"/>
      <c r="D48" s="167"/>
      <c r="E48" s="167"/>
      <c r="F48" s="167"/>
      <c r="G48" s="167"/>
      <c r="H48" s="167"/>
      <c r="I48" s="167"/>
    </row>
    <row r="49" spans="1:11" ht="15.75">
      <c r="A49" s="233" t="s">
        <v>110</v>
      </c>
      <c r="B49" s="374" t="s">
        <v>44</v>
      </c>
      <c r="C49" s="374"/>
      <c r="D49" s="374"/>
      <c r="E49" s="374"/>
      <c r="F49" s="374"/>
      <c r="G49" s="374"/>
      <c r="H49" s="374"/>
      <c r="I49" s="374"/>
      <c r="J49" s="374"/>
      <c r="K49" s="53"/>
    </row>
    <row r="50" spans="1:9" ht="15.75">
      <c r="A50" s="233"/>
      <c r="B50" s="53"/>
      <c r="C50" s="41"/>
      <c r="D50" s="41"/>
      <c r="E50" s="41"/>
      <c r="F50" s="41"/>
      <c r="G50" s="41"/>
      <c r="H50" s="41"/>
      <c r="I50" s="41"/>
    </row>
    <row r="51" spans="1:9" ht="15.75">
      <c r="A51" s="233"/>
      <c r="B51" s="236" t="s">
        <v>35</v>
      </c>
      <c r="C51" s="41"/>
      <c r="D51" s="41"/>
      <c r="E51" s="41"/>
      <c r="F51" s="41"/>
      <c r="G51" s="41"/>
      <c r="H51" s="41"/>
      <c r="I51" s="41"/>
    </row>
    <row r="52" spans="1:9" ht="15.75">
      <c r="A52" s="233"/>
      <c r="B52" s="236"/>
      <c r="C52" s="41"/>
      <c r="D52" s="41"/>
      <c r="E52" s="41"/>
      <c r="F52" s="41"/>
      <c r="G52" s="41"/>
      <c r="H52" s="41"/>
      <c r="I52" s="41"/>
    </row>
    <row r="53" spans="1:10" ht="15.75">
      <c r="A53" s="233"/>
      <c r="B53" s="236"/>
      <c r="C53" s="41"/>
      <c r="D53" s="41"/>
      <c r="F53" s="425" t="s">
        <v>320</v>
      </c>
      <c r="G53" s="425"/>
      <c r="I53" s="425" t="s">
        <v>322</v>
      </c>
      <c r="J53" s="425"/>
    </row>
    <row r="54" spans="1:10" ht="15.75" customHeight="1">
      <c r="A54" s="233"/>
      <c r="B54" s="236"/>
      <c r="C54" s="41"/>
      <c r="D54" s="41"/>
      <c r="F54" s="453" t="s">
        <v>272</v>
      </c>
      <c r="G54" s="453" t="s">
        <v>273</v>
      </c>
      <c r="I54" s="453" t="s">
        <v>275</v>
      </c>
      <c r="J54" s="453" t="s">
        <v>321</v>
      </c>
    </row>
    <row r="55" spans="1:10" ht="15.75">
      <c r="A55" s="233"/>
      <c r="B55" s="236"/>
      <c r="C55" s="41"/>
      <c r="D55" s="41"/>
      <c r="F55" s="453"/>
      <c r="G55" s="453"/>
      <c r="I55" s="453"/>
      <c r="J55" s="453"/>
    </row>
    <row r="56" spans="1:10" ht="15.75">
      <c r="A56" s="233"/>
      <c r="B56" s="236"/>
      <c r="C56" s="41"/>
      <c r="D56" s="41"/>
      <c r="F56" s="453"/>
      <c r="G56" s="453"/>
      <c r="I56" s="453"/>
      <c r="J56" s="453"/>
    </row>
    <row r="57" spans="1:10" ht="15.75">
      <c r="A57" s="233"/>
      <c r="B57" s="236"/>
      <c r="C57" s="41"/>
      <c r="D57" s="41"/>
      <c r="F57" s="80" t="s">
        <v>362</v>
      </c>
      <c r="G57" s="80" t="s">
        <v>169</v>
      </c>
      <c r="I57" s="80" t="s">
        <v>362</v>
      </c>
      <c r="J57" s="80" t="s">
        <v>169</v>
      </c>
    </row>
    <row r="58" spans="1:21" ht="15.75">
      <c r="A58" s="233"/>
      <c r="B58" s="236"/>
      <c r="C58" s="41"/>
      <c r="D58" s="41"/>
      <c r="F58" s="52" t="s">
        <v>38</v>
      </c>
      <c r="G58" s="52" t="s">
        <v>38</v>
      </c>
      <c r="I58" s="52" t="s">
        <v>38</v>
      </c>
      <c r="J58" s="52" t="s">
        <v>38</v>
      </c>
      <c r="L58" s="236"/>
      <c r="M58" s="236"/>
      <c r="N58" s="236"/>
      <c r="O58" s="236"/>
      <c r="P58" s="236"/>
      <c r="Q58" s="236"/>
      <c r="R58" s="236"/>
      <c r="S58" s="236"/>
      <c r="T58" s="236"/>
      <c r="U58" s="236"/>
    </row>
    <row r="59" spans="1:21" ht="15.75">
      <c r="A59" s="233"/>
      <c r="B59" s="398" t="s">
        <v>121</v>
      </c>
      <c r="C59" s="398"/>
      <c r="D59" s="398"/>
      <c r="E59" s="398"/>
      <c r="F59" s="279"/>
      <c r="G59" s="291"/>
      <c r="I59" s="279"/>
      <c r="J59" s="291"/>
      <c r="L59" s="236"/>
      <c r="M59" s="236"/>
      <c r="N59" s="236"/>
      <c r="O59" s="236"/>
      <c r="P59" s="236"/>
      <c r="Q59" s="236"/>
      <c r="R59" s="236"/>
      <c r="S59" s="236"/>
      <c r="T59" s="236"/>
      <c r="U59" s="236"/>
    </row>
    <row r="60" spans="1:21" ht="16.5" thickBot="1">
      <c r="A60" s="233"/>
      <c r="B60" s="462" t="s">
        <v>114</v>
      </c>
      <c r="C60" s="462"/>
      <c r="D60" s="462"/>
      <c r="E60" s="371"/>
      <c r="F60" s="48">
        <f>-'Comprehensive Income'!E31</f>
        <v>332</v>
      </c>
      <c r="G60" s="48">
        <f>-'Comprehensive Income'!G31</f>
        <v>286</v>
      </c>
      <c r="I60" s="48">
        <f>-'Comprehensive Income'!I31</f>
        <v>1066</v>
      </c>
      <c r="J60" s="48">
        <f>-'Comprehensive Income'!K31</f>
        <v>826</v>
      </c>
      <c r="L60" s="236"/>
      <c r="M60" s="236"/>
      <c r="N60" s="236"/>
      <c r="O60" s="236"/>
      <c r="P60" s="236"/>
      <c r="Q60" s="236"/>
      <c r="R60" s="236"/>
      <c r="S60" s="236"/>
      <c r="T60" s="236"/>
      <c r="U60" s="236"/>
    </row>
    <row r="61" spans="1:21" ht="16.5" thickTop="1">
      <c r="A61" s="233"/>
      <c r="B61" s="236"/>
      <c r="C61" s="41"/>
      <c r="D61" s="41"/>
      <c r="E61" s="41"/>
      <c r="F61" s="41"/>
      <c r="G61" s="292"/>
      <c r="H61" s="293"/>
      <c r="I61" s="292"/>
      <c r="J61" s="236"/>
      <c r="K61" s="236"/>
      <c r="L61" s="236"/>
      <c r="M61" s="236"/>
      <c r="N61" s="236"/>
      <c r="O61" s="236"/>
      <c r="P61" s="236"/>
      <c r="Q61" s="236"/>
      <c r="R61" s="236"/>
      <c r="S61" s="236"/>
      <c r="T61" s="236"/>
      <c r="U61" s="236"/>
    </row>
    <row r="62" spans="1:21" ht="15.75" customHeight="1">
      <c r="A62" s="233"/>
      <c r="B62" s="383" t="s">
        <v>346</v>
      </c>
      <c r="C62" s="383"/>
      <c r="D62" s="383"/>
      <c r="E62" s="383"/>
      <c r="F62" s="383"/>
      <c r="G62" s="383"/>
      <c r="H62" s="383"/>
      <c r="I62" s="383"/>
      <c r="J62" s="383"/>
      <c r="K62" s="46"/>
      <c r="L62" s="167"/>
      <c r="M62" s="167"/>
      <c r="N62" s="167"/>
      <c r="O62" s="167"/>
      <c r="P62" s="167"/>
      <c r="Q62" s="167"/>
      <c r="R62" s="236"/>
      <c r="S62" s="236"/>
      <c r="T62" s="236"/>
      <c r="U62" s="236"/>
    </row>
    <row r="63" spans="1:21" ht="15.75">
      <c r="A63" s="233"/>
      <c r="B63" s="383"/>
      <c r="C63" s="383"/>
      <c r="D63" s="383"/>
      <c r="E63" s="383"/>
      <c r="F63" s="383"/>
      <c r="G63" s="383"/>
      <c r="H63" s="383"/>
      <c r="I63" s="383"/>
      <c r="J63" s="383"/>
      <c r="K63" s="46"/>
      <c r="L63" s="167"/>
      <c r="M63" s="167"/>
      <c r="N63" s="167"/>
      <c r="O63" s="167"/>
      <c r="P63" s="167"/>
      <c r="Q63" s="167"/>
      <c r="R63" s="236"/>
      <c r="S63" s="236"/>
      <c r="T63" s="236"/>
      <c r="U63" s="236"/>
    </row>
    <row r="64" spans="1:21" ht="15.75">
      <c r="A64" s="233"/>
      <c r="B64" s="383"/>
      <c r="C64" s="383"/>
      <c r="D64" s="383"/>
      <c r="E64" s="383"/>
      <c r="F64" s="383"/>
      <c r="G64" s="383"/>
      <c r="H64" s="383"/>
      <c r="I64" s="383"/>
      <c r="J64" s="383"/>
      <c r="K64" s="46"/>
      <c r="L64" s="167"/>
      <c r="M64" s="167"/>
      <c r="N64" s="167"/>
      <c r="O64" s="167"/>
      <c r="P64" s="167"/>
      <c r="Q64" s="167"/>
      <c r="R64" s="236"/>
      <c r="S64" s="236"/>
      <c r="T64" s="236"/>
      <c r="U64" s="236"/>
    </row>
    <row r="65" spans="1:21" ht="15.75">
      <c r="A65" s="233"/>
      <c r="B65" s="248"/>
      <c r="C65" s="251"/>
      <c r="D65" s="248"/>
      <c r="E65" s="251"/>
      <c r="F65" s="248"/>
      <c r="G65" s="294"/>
      <c r="H65" s="251"/>
      <c r="I65" s="251"/>
      <c r="J65" s="236"/>
      <c r="K65" s="236"/>
      <c r="L65" s="236"/>
      <c r="M65" s="236"/>
      <c r="N65" s="236"/>
      <c r="O65" s="236"/>
      <c r="P65" s="236"/>
      <c r="Q65" s="236"/>
      <c r="R65" s="236"/>
      <c r="S65" s="236"/>
      <c r="T65" s="236"/>
      <c r="U65" s="236"/>
    </row>
    <row r="66" spans="1:21" ht="15.75">
      <c r="A66" s="233" t="s">
        <v>111</v>
      </c>
      <c r="B66" s="374" t="s">
        <v>36</v>
      </c>
      <c r="C66" s="374"/>
      <c r="D66" s="374"/>
      <c r="E66" s="374"/>
      <c r="F66" s="374"/>
      <c r="G66" s="374"/>
      <c r="H66" s="374"/>
      <c r="I66" s="374"/>
      <c r="J66" s="374"/>
      <c r="K66" s="53"/>
      <c r="L66" s="236"/>
      <c r="M66" s="236"/>
      <c r="N66" s="236"/>
      <c r="O66" s="236"/>
      <c r="P66" s="236"/>
      <c r="Q66" s="236"/>
      <c r="R66" s="236"/>
      <c r="S66" s="236"/>
      <c r="T66" s="236"/>
      <c r="U66" s="236"/>
    </row>
    <row r="67" spans="1:21" ht="15.75">
      <c r="A67" s="233"/>
      <c r="B67" s="53"/>
      <c r="C67" s="236"/>
      <c r="D67" s="236"/>
      <c r="E67" s="236"/>
      <c r="F67" s="236"/>
      <c r="G67" s="236"/>
      <c r="H67" s="236"/>
      <c r="I67" s="236"/>
      <c r="J67" s="236"/>
      <c r="K67" s="236"/>
      <c r="L67" s="236"/>
      <c r="M67" s="236"/>
      <c r="N67" s="236"/>
      <c r="O67" s="236"/>
      <c r="P67" s="236"/>
      <c r="Q67" s="236"/>
      <c r="R67" s="236"/>
      <c r="S67" s="236"/>
      <c r="T67" s="236"/>
      <c r="U67" s="236"/>
    </row>
    <row r="68" spans="1:21" ht="15.75" customHeight="1">
      <c r="A68" s="233"/>
      <c r="B68" s="383" t="s">
        <v>337</v>
      </c>
      <c r="C68" s="383"/>
      <c r="D68" s="383"/>
      <c r="E68" s="383"/>
      <c r="F68" s="383"/>
      <c r="G68" s="383"/>
      <c r="H68" s="383"/>
      <c r="I68" s="383"/>
      <c r="J68" s="383"/>
      <c r="K68" s="46"/>
      <c r="L68" s="236"/>
      <c r="M68" s="236"/>
      <c r="N68" s="236"/>
      <c r="O68" s="236"/>
      <c r="P68" s="236"/>
      <c r="Q68" s="236"/>
      <c r="R68" s="236"/>
      <c r="S68" s="236"/>
      <c r="T68" s="236"/>
      <c r="U68" s="236"/>
    </row>
    <row r="69" spans="1:21" ht="15.75" customHeight="1">
      <c r="A69" s="233"/>
      <c r="B69" s="41"/>
      <c r="C69" s="41"/>
      <c r="D69" s="41"/>
      <c r="E69" s="41"/>
      <c r="F69" s="41"/>
      <c r="G69" s="41"/>
      <c r="H69" s="41"/>
      <c r="I69" s="41"/>
      <c r="J69" s="298" t="s">
        <v>393</v>
      </c>
      <c r="K69" s="46"/>
      <c r="L69" s="236"/>
      <c r="M69" s="236"/>
      <c r="N69" s="236"/>
      <c r="O69" s="236"/>
      <c r="P69" s="236"/>
      <c r="Q69" s="236"/>
      <c r="R69" s="236"/>
      <c r="S69" s="236"/>
      <c r="T69" s="236"/>
      <c r="U69" s="236"/>
    </row>
    <row r="70" spans="1:21" ht="15.75">
      <c r="A70" s="233" t="s">
        <v>112</v>
      </c>
      <c r="B70" s="374" t="s">
        <v>37</v>
      </c>
      <c r="C70" s="374"/>
      <c r="D70" s="374"/>
      <c r="E70" s="374"/>
      <c r="F70" s="374"/>
      <c r="G70" s="374"/>
      <c r="H70" s="374"/>
      <c r="I70" s="374"/>
      <c r="J70" s="374"/>
      <c r="K70" s="53"/>
      <c r="L70" s="236"/>
      <c r="M70" s="236"/>
      <c r="N70" s="236"/>
      <c r="O70" s="236"/>
      <c r="P70" s="236"/>
      <c r="Q70" s="236"/>
      <c r="R70" s="236"/>
      <c r="S70" s="236"/>
      <c r="T70" s="236"/>
      <c r="U70" s="236"/>
    </row>
    <row r="71" spans="1:21" ht="15.75">
      <c r="A71" s="233"/>
      <c r="B71" s="53"/>
      <c r="C71" s="236"/>
      <c r="D71" s="236"/>
      <c r="E71" s="236"/>
      <c r="F71" s="236"/>
      <c r="G71" s="236"/>
      <c r="H71" s="236"/>
      <c r="I71" s="236"/>
      <c r="J71" s="236"/>
      <c r="K71" s="236"/>
      <c r="L71" s="236"/>
      <c r="M71" s="236"/>
      <c r="N71" s="236"/>
      <c r="O71" s="236"/>
      <c r="P71" s="236"/>
      <c r="Q71" s="236"/>
      <c r="R71" s="236"/>
      <c r="S71" s="236"/>
      <c r="T71" s="236"/>
      <c r="U71" s="236"/>
    </row>
    <row r="72" spans="1:11" ht="15.75" customHeight="1">
      <c r="A72" s="233"/>
      <c r="B72" s="383" t="s">
        <v>338</v>
      </c>
      <c r="C72" s="383"/>
      <c r="D72" s="383"/>
      <c r="E72" s="383"/>
      <c r="F72" s="383"/>
      <c r="G72" s="383"/>
      <c r="H72" s="383"/>
      <c r="I72" s="383"/>
      <c r="J72" s="383"/>
      <c r="K72" s="275"/>
    </row>
    <row r="73" spans="1:11" ht="15.75">
      <c r="A73" s="233"/>
      <c r="B73" s="41"/>
      <c r="C73" s="41"/>
      <c r="D73" s="41"/>
      <c r="E73" s="41"/>
      <c r="F73" s="41"/>
      <c r="G73" s="41"/>
      <c r="H73" s="41"/>
      <c r="I73" s="41"/>
      <c r="J73" s="295"/>
      <c r="K73" s="295"/>
    </row>
    <row r="74" spans="1:11" ht="15.75">
      <c r="A74" s="233" t="s">
        <v>391</v>
      </c>
      <c r="B74" s="374" t="s">
        <v>26</v>
      </c>
      <c r="C74" s="374"/>
      <c r="D74" s="374"/>
      <c r="E74" s="374"/>
      <c r="F74" s="374"/>
      <c r="G74" s="374"/>
      <c r="H74" s="374"/>
      <c r="I74" s="374"/>
      <c r="J74" s="374"/>
      <c r="K74" s="53"/>
    </row>
    <row r="75" spans="1:9" ht="15.75">
      <c r="A75" s="233"/>
      <c r="B75" s="53"/>
      <c r="C75" s="46"/>
      <c r="D75" s="46"/>
      <c r="E75" s="46"/>
      <c r="F75" s="46"/>
      <c r="G75" s="46"/>
      <c r="H75" s="46"/>
      <c r="I75" s="46"/>
    </row>
    <row r="76" spans="1:11" ht="15.75">
      <c r="A76" s="233"/>
      <c r="B76" s="398" t="s">
        <v>241</v>
      </c>
      <c r="C76" s="398"/>
      <c r="D76" s="398"/>
      <c r="E76" s="398"/>
      <c r="F76" s="398"/>
      <c r="G76" s="398"/>
      <c r="H76" s="398"/>
      <c r="I76" s="398"/>
      <c r="J76" s="398"/>
      <c r="K76" s="236"/>
    </row>
    <row r="77" spans="1:11" ht="15.75">
      <c r="A77" s="233"/>
      <c r="B77" s="167"/>
      <c r="C77" s="167"/>
      <c r="D77" s="167"/>
      <c r="E77" s="167"/>
      <c r="F77" s="167"/>
      <c r="G77" s="167"/>
      <c r="H77" s="167"/>
      <c r="I77" s="167"/>
      <c r="J77" s="167"/>
      <c r="K77" s="167"/>
    </row>
    <row r="78" spans="1:11" ht="15.75" customHeight="1">
      <c r="A78" s="233" t="s">
        <v>27</v>
      </c>
      <c r="B78" s="374" t="s">
        <v>64</v>
      </c>
      <c r="C78" s="374"/>
      <c r="D78" s="374"/>
      <c r="E78" s="374"/>
      <c r="F78" s="374"/>
      <c r="G78" s="374"/>
      <c r="H78" s="374"/>
      <c r="I78" s="374"/>
      <c r="J78" s="374"/>
      <c r="K78" s="53"/>
    </row>
    <row r="79" spans="1:9" ht="15.75" customHeight="1">
      <c r="A79" s="233"/>
      <c r="B79" s="53"/>
      <c r="C79" s="236"/>
      <c r="D79" s="236"/>
      <c r="E79" s="236"/>
      <c r="F79" s="236"/>
      <c r="G79" s="236"/>
      <c r="H79" s="236"/>
      <c r="I79" s="236"/>
    </row>
    <row r="80" spans="1:11" ht="15.75" customHeight="1">
      <c r="A80" s="233"/>
      <c r="B80" s="383" t="s">
        <v>65</v>
      </c>
      <c r="C80" s="383"/>
      <c r="D80" s="383"/>
      <c r="E80" s="383"/>
      <c r="F80" s="383"/>
      <c r="G80" s="383"/>
      <c r="H80" s="383"/>
      <c r="I80" s="383"/>
      <c r="J80" s="383"/>
      <c r="K80" s="46"/>
    </row>
    <row r="81" spans="1:11" ht="15.75" customHeight="1">
      <c r="A81" s="233"/>
      <c r="B81" s="41"/>
      <c r="C81" s="41"/>
      <c r="D81" s="41"/>
      <c r="E81" s="41"/>
      <c r="H81" s="41"/>
      <c r="I81" s="41"/>
      <c r="J81" s="41"/>
      <c r="K81" s="41"/>
    </row>
    <row r="82" spans="1:8" ht="15.75" customHeight="1">
      <c r="A82" s="233"/>
      <c r="B82" s="41"/>
      <c r="C82" s="41"/>
      <c r="D82" s="41"/>
      <c r="E82" s="41"/>
      <c r="H82" s="455" t="s">
        <v>272</v>
      </c>
    </row>
    <row r="83" spans="1:8" ht="15.75" customHeight="1">
      <c r="A83" s="233"/>
      <c r="B83" s="41"/>
      <c r="C83" s="41"/>
      <c r="D83" s="41"/>
      <c r="E83" s="41"/>
      <c r="H83" s="455"/>
    </row>
    <row r="84" spans="1:8" ht="15.75" customHeight="1">
      <c r="A84" s="233"/>
      <c r="B84" s="41"/>
      <c r="C84" s="41"/>
      <c r="D84" s="41"/>
      <c r="E84" s="41"/>
      <c r="H84" s="80" t="s">
        <v>362</v>
      </c>
    </row>
    <row r="85" spans="1:8" ht="15.75" customHeight="1">
      <c r="A85" s="233"/>
      <c r="B85" s="236"/>
      <c r="C85" s="236"/>
      <c r="D85" s="236"/>
      <c r="E85" s="236"/>
      <c r="H85" s="263" t="s">
        <v>38</v>
      </c>
    </row>
    <row r="86" spans="1:8" ht="15.75" customHeight="1">
      <c r="A86" s="233"/>
      <c r="B86" s="236"/>
      <c r="C86" s="236"/>
      <c r="D86" s="236"/>
      <c r="E86" s="236"/>
      <c r="H86" s="263"/>
    </row>
    <row r="87" spans="1:8" ht="15.75" customHeight="1">
      <c r="A87" s="233"/>
      <c r="B87" s="398" t="s">
        <v>66</v>
      </c>
      <c r="C87" s="398"/>
      <c r="D87" s="398"/>
      <c r="E87" s="398"/>
      <c r="F87" s="398"/>
      <c r="G87" s="398"/>
      <c r="H87" s="8">
        <f>+'Financial Position'!F53+'Financial Position'!F54</f>
        <v>176</v>
      </c>
    </row>
    <row r="88" spans="1:8" ht="15.75" customHeight="1">
      <c r="A88" s="233"/>
      <c r="B88" s="398" t="s">
        <v>67</v>
      </c>
      <c r="C88" s="398"/>
      <c r="D88" s="398"/>
      <c r="E88" s="398"/>
      <c r="F88" s="398"/>
      <c r="G88" s="398"/>
      <c r="H88" s="8">
        <f>+'Financial Position'!F46</f>
        <v>409</v>
      </c>
    </row>
    <row r="89" spans="1:11" ht="15.75" customHeight="1" thickBot="1">
      <c r="A89" s="233"/>
      <c r="B89" s="398" t="s">
        <v>63</v>
      </c>
      <c r="C89" s="398"/>
      <c r="D89" s="398"/>
      <c r="E89" s="398"/>
      <c r="F89" s="398"/>
      <c r="G89" s="454"/>
      <c r="H89" s="9">
        <f>SUM(H87:H88)</f>
        <v>585</v>
      </c>
      <c r="J89" s="236"/>
      <c r="K89" s="236"/>
    </row>
    <row r="90" spans="1:11" ht="15.75" customHeight="1" thickTop="1">
      <c r="A90" s="233"/>
      <c r="B90" s="236"/>
      <c r="C90" s="236"/>
      <c r="D90" s="236"/>
      <c r="E90" s="236"/>
      <c r="F90" s="236"/>
      <c r="G90" s="236"/>
      <c r="H90" s="236"/>
      <c r="I90" s="236"/>
      <c r="J90" s="236"/>
      <c r="K90" s="236"/>
    </row>
    <row r="91" spans="2:11" ht="15.75" customHeight="1">
      <c r="B91" s="383" t="s">
        <v>398</v>
      </c>
      <c r="C91" s="383"/>
      <c r="D91" s="383"/>
      <c r="E91" s="383"/>
      <c r="F91" s="383"/>
      <c r="G91" s="383"/>
      <c r="H91" s="383"/>
      <c r="I91" s="383"/>
      <c r="J91" s="383"/>
      <c r="K91" s="91"/>
    </row>
    <row r="92" spans="2:11" ht="15.75" customHeight="1">
      <c r="B92" s="456"/>
      <c r="C92" s="456"/>
      <c r="D92" s="456"/>
      <c r="E92" s="456"/>
      <c r="F92" s="456"/>
      <c r="G92" s="456"/>
      <c r="H92" s="456"/>
      <c r="I92" s="456"/>
      <c r="J92" s="456"/>
      <c r="K92" s="91"/>
    </row>
    <row r="93" spans="1:10" ht="15.75" customHeight="1">
      <c r="A93" s="233"/>
      <c r="B93" s="383" t="s">
        <v>123</v>
      </c>
      <c r="C93" s="383"/>
      <c r="D93" s="383"/>
      <c r="E93" s="383"/>
      <c r="F93" s="383"/>
      <c r="G93" s="383"/>
      <c r="H93" s="383"/>
      <c r="I93" s="383"/>
      <c r="J93" s="383"/>
    </row>
    <row r="94" spans="1:10" ht="15.75" customHeight="1">
      <c r="A94" s="233"/>
      <c r="B94" s="41"/>
      <c r="C94" s="41"/>
      <c r="D94" s="41"/>
      <c r="E94" s="41"/>
      <c r="F94" s="41"/>
      <c r="G94" s="41"/>
      <c r="H94" s="41"/>
      <c r="I94" s="41"/>
      <c r="J94" s="41"/>
    </row>
    <row r="95" spans="1:11" ht="15.75" customHeight="1">
      <c r="A95" s="233"/>
      <c r="B95" s="398" t="s">
        <v>68</v>
      </c>
      <c r="C95" s="398"/>
      <c r="D95" s="398"/>
      <c r="E95" s="398"/>
      <c r="F95" s="398"/>
      <c r="G95" s="398"/>
      <c r="H95" s="398"/>
      <c r="I95" s="398"/>
      <c r="J95" s="398"/>
      <c r="K95" s="236"/>
    </row>
    <row r="96" spans="1:10" ht="15.75" customHeight="1">
      <c r="A96" s="233"/>
      <c r="B96" s="236"/>
      <c r="C96" s="236"/>
      <c r="D96" s="236"/>
      <c r="E96" s="236"/>
      <c r="F96" s="236"/>
      <c r="G96" s="236"/>
      <c r="H96" s="236"/>
      <c r="I96" s="236"/>
      <c r="J96" s="236"/>
    </row>
    <row r="97" spans="1:11" ht="15.75">
      <c r="A97" s="233" t="s">
        <v>28</v>
      </c>
      <c r="B97" s="374" t="s">
        <v>148</v>
      </c>
      <c r="C97" s="374"/>
      <c r="D97" s="374"/>
      <c r="E97" s="374"/>
      <c r="F97" s="374"/>
      <c r="G97" s="374"/>
      <c r="H97" s="374"/>
      <c r="I97" s="374"/>
      <c r="J97" s="374"/>
      <c r="K97" s="53"/>
    </row>
    <row r="98" spans="1:11" ht="15.75">
      <c r="A98" s="233"/>
      <c r="B98" s="53"/>
      <c r="C98" s="236"/>
      <c r="D98" s="236"/>
      <c r="E98" s="236"/>
      <c r="F98" s="236"/>
      <c r="G98" s="236"/>
      <c r="H98" s="236"/>
      <c r="I98" s="236"/>
      <c r="J98" s="236"/>
      <c r="K98" s="236"/>
    </row>
    <row r="99" spans="1:11" ht="15.75" customHeight="1">
      <c r="A99" s="233"/>
      <c r="B99" s="383" t="s">
        <v>357</v>
      </c>
      <c r="C99" s="383"/>
      <c r="D99" s="383"/>
      <c r="E99" s="383"/>
      <c r="F99" s="383"/>
      <c r="G99" s="383"/>
      <c r="H99" s="383"/>
      <c r="I99" s="383"/>
      <c r="J99" s="383"/>
      <c r="K99" s="46"/>
    </row>
    <row r="100" spans="1:11" ht="15.75">
      <c r="A100" s="233"/>
      <c r="B100" s="383"/>
      <c r="C100" s="383"/>
      <c r="D100" s="383"/>
      <c r="E100" s="383"/>
      <c r="F100" s="383"/>
      <c r="G100" s="383"/>
      <c r="H100" s="383"/>
      <c r="I100" s="383"/>
      <c r="J100" s="383"/>
      <c r="K100" s="46"/>
    </row>
    <row r="101" spans="1:11" ht="15.75">
      <c r="A101" s="233"/>
      <c r="B101" s="383"/>
      <c r="C101" s="383"/>
      <c r="D101" s="383"/>
      <c r="E101" s="383"/>
      <c r="F101" s="383"/>
      <c r="G101" s="383"/>
      <c r="H101" s="383"/>
      <c r="I101" s="383"/>
      <c r="J101" s="383"/>
      <c r="K101" s="46"/>
    </row>
    <row r="102" spans="1:11" ht="15.75">
      <c r="A102" s="233"/>
      <c r="B102" s="252"/>
      <c r="C102" s="252"/>
      <c r="D102" s="252"/>
      <c r="E102" s="252"/>
      <c r="F102" s="252"/>
      <c r="G102" s="252"/>
      <c r="H102" s="252"/>
      <c r="I102" s="252"/>
      <c r="J102" s="296"/>
      <c r="K102" s="296"/>
    </row>
    <row r="103" spans="2:11" ht="15.75" customHeight="1">
      <c r="B103" s="297" t="s">
        <v>149</v>
      </c>
      <c r="C103" s="383" t="s">
        <v>150</v>
      </c>
      <c r="D103" s="383"/>
      <c r="E103" s="383"/>
      <c r="F103" s="383"/>
      <c r="G103" s="383"/>
      <c r="H103" s="383"/>
      <c r="I103" s="383"/>
      <c r="J103" s="383"/>
      <c r="K103" s="46"/>
    </row>
    <row r="104" spans="1:11" ht="15.75">
      <c r="A104" s="297"/>
      <c r="B104" s="46"/>
      <c r="C104" s="383"/>
      <c r="D104" s="383"/>
      <c r="E104" s="383"/>
      <c r="F104" s="383"/>
      <c r="G104" s="383"/>
      <c r="H104" s="383"/>
      <c r="I104" s="383"/>
      <c r="J104" s="383"/>
      <c r="K104" s="46"/>
    </row>
    <row r="105" spans="1:11" ht="15.75">
      <c r="A105" s="297"/>
      <c r="B105" s="46"/>
      <c r="C105" s="383"/>
      <c r="D105" s="383"/>
      <c r="E105" s="383"/>
      <c r="F105" s="383"/>
      <c r="G105" s="383"/>
      <c r="H105" s="383"/>
      <c r="I105" s="383"/>
      <c r="J105" s="383"/>
      <c r="K105" s="46"/>
    </row>
    <row r="106" spans="1:11" ht="15.75">
      <c r="A106" s="297"/>
      <c r="B106" s="46"/>
      <c r="C106" s="383"/>
      <c r="D106" s="383"/>
      <c r="E106" s="383"/>
      <c r="F106" s="383"/>
      <c r="G106" s="383"/>
      <c r="H106" s="383"/>
      <c r="I106" s="383"/>
      <c r="J106" s="383"/>
      <c r="K106" s="46"/>
    </row>
    <row r="107" spans="1:11" ht="15.75" customHeight="1">
      <c r="A107" s="233"/>
      <c r="B107" s="252"/>
      <c r="C107" s="252"/>
      <c r="D107" s="252"/>
      <c r="E107" s="252"/>
      <c r="F107" s="252"/>
      <c r="G107" s="252"/>
      <c r="H107" s="252"/>
      <c r="I107" s="252"/>
      <c r="J107" s="296"/>
      <c r="K107" s="296"/>
    </row>
    <row r="108" spans="2:11" ht="15.75" customHeight="1">
      <c r="B108" s="297" t="s">
        <v>151</v>
      </c>
      <c r="C108" s="383" t="s">
        <v>152</v>
      </c>
      <c r="D108" s="383"/>
      <c r="E108" s="383"/>
      <c r="F108" s="383"/>
      <c r="G108" s="383"/>
      <c r="H108" s="383"/>
      <c r="I108" s="383"/>
      <c r="J108" s="383"/>
      <c r="K108" s="46"/>
    </row>
    <row r="109" spans="2:11" ht="15.75" customHeight="1">
      <c r="B109" s="297"/>
      <c r="C109" s="383"/>
      <c r="D109" s="383"/>
      <c r="E109" s="383"/>
      <c r="F109" s="383"/>
      <c r="G109" s="383"/>
      <c r="H109" s="383"/>
      <c r="I109" s="383"/>
      <c r="J109" s="383"/>
      <c r="K109" s="46"/>
    </row>
    <row r="110" spans="2:11" ht="15.75" customHeight="1">
      <c r="B110" s="297" t="s">
        <v>153</v>
      </c>
      <c r="C110" s="383" t="s">
        <v>154</v>
      </c>
      <c r="D110" s="383"/>
      <c r="E110" s="383"/>
      <c r="F110" s="383"/>
      <c r="G110" s="383"/>
      <c r="H110" s="383"/>
      <c r="I110" s="383"/>
      <c r="J110" s="383"/>
      <c r="K110" s="46"/>
    </row>
    <row r="111" spans="2:11" ht="15.75" customHeight="1">
      <c r="B111" s="297"/>
      <c r="C111" s="383"/>
      <c r="D111" s="383"/>
      <c r="E111" s="383"/>
      <c r="F111" s="383"/>
      <c r="G111" s="383"/>
      <c r="H111" s="383"/>
      <c r="I111" s="383"/>
      <c r="J111" s="383"/>
      <c r="K111" s="46"/>
    </row>
    <row r="112" spans="1:11" ht="15.75">
      <c r="A112" s="297"/>
      <c r="B112" s="46"/>
      <c r="C112" s="383"/>
      <c r="D112" s="383"/>
      <c r="E112" s="383"/>
      <c r="F112" s="383"/>
      <c r="G112" s="383"/>
      <c r="H112" s="383"/>
      <c r="I112" s="383"/>
      <c r="J112" s="383"/>
      <c r="K112" s="46"/>
    </row>
    <row r="113" spans="1:11" ht="15.75" customHeight="1">
      <c r="A113" s="233"/>
      <c r="B113" s="46"/>
      <c r="C113" s="252"/>
      <c r="D113" s="252"/>
      <c r="E113" s="252"/>
      <c r="F113" s="252"/>
      <c r="G113" s="252"/>
      <c r="H113" s="252"/>
      <c r="I113" s="252"/>
      <c r="J113" s="296"/>
      <c r="K113" s="296"/>
    </row>
    <row r="114" spans="2:11" ht="15.75" customHeight="1">
      <c r="B114" s="297" t="s">
        <v>155</v>
      </c>
      <c r="C114" s="383" t="s">
        <v>156</v>
      </c>
      <c r="D114" s="383"/>
      <c r="E114" s="383"/>
      <c r="F114" s="383"/>
      <c r="G114" s="383"/>
      <c r="H114" s="383"/>
      <c r="I114" s="383"/>
      <c r="J114" s="383"/>
      <c r="K114" s="46"/>
    </row>
    <row r="115" spans="1:11" ht="15.75">
      <c r="A115" s="111"/>
      <c r="B115" s="46"/>
      <c r="C115" s="383"/>
      <c r="D115" s="383"/>
      <c r="E115" s="383"/>
      <c r="F115" s="383"/>
      <c r="G115" s="383"/>
      <c r="H115" s="383"/>
      <c r="I115" s="383"/>
      <c r="J115" s="383"/>
      <c r="K115" s="46"/>
    </row>
    <row r="116" spans="1:11" ht="15.75">
      <c r="A116" s="111"/>
      <c r="B116" s="46"/>
      <c r="C116" s="383"/>
      <c r="D116" s="383"/>
      <c r="E116" s="383"/>
      <c r="F116" s="383"/>
      <c r="G116" s="383"/>
      <c r="H116" s="383"/>
      <c r="I116" s="383"/>
      <c r="J116" s="383"/>
      <c r="K116" s="46"/>
    </row>
    <row r="117" spans="1:11" ht="15.75">
      <c r="A117" s="297"/>
      <c r="B117" s="46"/>
      <c r="C117" s="46"/>
      <c r="D117" s="46"/>
      <c r="E117" s="46"/>
      <c r="F117" s="46"/>
      <c r="G117" s="46"/>
      <c r="H117" s="46"/>
      <c r="I117" s="46"/>
      <c r="J117" s="46"/>
      <c r="K117" s="46"/>
    </row>
    <row r="118" spans="1:11" ht="15.75" customHeight="1">
      <c r="A118" s="297"/>
      <c r="B118" s="383" t="s">
        <v>157</v>
      </c>
      <c r="C118" s="383"/>
      <c r="D118" s="383"/>
      <c r="E118" s="383"/>
      <c r="F118" s="383"/>
      <c r="G118" s="383"/>
      <c r="H118" s="383"/>
      <c r="I118" s="383"/>
      <c r="J118" s="383"/>
      <c r="K118" s="296"/>
    </row>
    <row r="119" spans="1:11" ht="18.75" customHeight="1">
      <c r="A119" s="297"/>
      <c r="B119" s="383"/>
      <c r="C119" s="383"/>
      <c r="D119" s="383"/>
      <c r="E119" s="383"/>
      <c r="F119" s="383"/>
      <c r="G119" s="383"/>
      <c r="H119" s="383"/>
      <c r="I119" s="383"/>
      <c r="J119" s="383"/>
      <c r="K119" s="296"/>
    </row>
    <row r="120" spans="1:11" ht="15.75" customHeight="1">
      <c r="A120" s="297"/>
      <c r="B120" s="41"/>
      <c r="C120" s="251"/>
      <c r="D120" s="251"/>
      <c r="E120" s="251"/>
      <c r="F120" s="251"/>
      <c r="G120" s="251"/>
      <c r="H120" s="251"/>
      <c r="I120" s="251"/>
      <c r="J120" s="296"/>
      <c r="K120" s="296"/>
    </row>
    <row r="121" spans="1:11" ht="15.75" customHeight="1">
      <c r="A121" s="233"/>
      <c r="B121" s="383" t="s">
        <v>158</v>
      </c>
      <c r="C121" s="383"/>
      <c r="D121" s="383"/>
      <c r="E121" s="383"/>
      <c r="F121" s="383"/>
      <c r="G121" s="383"/>
      <c r="H121" s="383"/>
      <c r="I121" s="383"/>
      <c r="J121" s="383"/>
      <c r="K121" s="46"/>
    </row>
    <row r="122" spans="1:11" ht="15.75">
      <c r="A122" s="233"/>
      <c r="B122" s="383"/>
      <c r="C122" s="383"/>
      <c r="D122" s="383"/>
      <c r="E122" s="383"/>
      <c r="F122" s="383"/>
      <c r="G122" s="383"/>
      <c r="H122" s="383"/>
      <c r="I122" s="383"/>
      <c r="J122" s="383"/>
      <c r="K122" s="46"/>
    </row>
    <row r="123" ht="15.75">
      <c r="A123" s="233"/>
    </row>
    <row r="124" spans="1:11" ht="15.75" customHeight="1">
      <c r="A124" s="233"/>
      <c r="B124" s="383" t="s">
        <v>32</v>
      </c>
      <c r="C124" s="383"/>
      <c r="D124" s="383"/>
      <c r="E124" s="383"/>
      <c r="F124" s="383"/>
      <c r="G124" s="383"/>
      <c r="H124" s="383"/>
      <c r="I124" s="383"/>
      <c r="J124" s="383"/>
      <c r="K124" s="46"/>
    </row>
    <row r="125" spans="1:11" ht="15.75" customHeight="1">
      <c r="A125" s="233"/>
      <c r="B125" s="41"/>
      <c r="C125" s="41"/>
      <c r="D125" s="41"/>
      <c r="E125" s="41"/>
      <c r="F125" s="298"/>
      <c r="G125" s="41"/>
      <c r="H125" s="41"/>
      <c r="I125" s="41"/>
      <c r="J125" s="41"/>
      <c r="K125" s="41"/>
    </row>
    <row r="126" spans="1:10" ht="15.75">
      <c r="A126" s="233"/>
      <c r="F126" s="253" t="s">
        <v>165</v>
      </c>
      <c r="H126" s="253" t="s">
        <v>161</v>
      </c>
      <c r="I126" s="68"/>
      <c r="J126" s="253" t="s">
        <v>162</v>
      </c>
    </row>
    <row r="127" spans="1:10" ht="15.75">
      <c r="A127" s="233"/>
      <c r="F127" s="80" t="s">
        <v>166</v>
      </c>
      <c r="H127" s="80" t="s">
        <v>164</v>
      </c>
      <c r="I127" s="68"/>
      <c r="J127" s="80" t="s">
        <v>163</v>
      </c>
    </row>
    <row r="128" spans="1:10" ht="15.75">
      <c r="A128" s="233"/>
      <c r="F128" s="262" t="s">
        <v>79</v>
      </c>
      <c r="H128" s="262" t="s">
        <v>79</v>
      </c>
      <c r="I128" s="88"/>
      <c r="J128" s="262" t="s">
        <v>79</v>
      </c>
    </row>
    <row r="129" spans="1:10" ht="15.75">
      <c r="A129" s="233"/>
      <c r="F129" s="297"/>
      <c r="H129" s="297"/>
      <c r="J129" s="297"/>
    </row>
    <row r="130" spans="1:10" ht="16.5" thickBot="1">
      <c r="A130" s="233"/>
      <c r="B130" s="416" t="s">
        <v>167</v>
      </c>
      <c r="C130" s="416"/>
      <c r="D130" s="416"/>
      <c r="E130" s="417"/>
      <c r="F130" s="49">
        <f>'Explanatory Notes'!I259</f>
        <v>16861</v>
      </c>
      <c r="H130" s="50">
        <v>417</v>
      </c>
      <c r="J130" s="299" t="s">
        <v>151</v>
      </c>
    </row>
    <row r="131" spans="1:8" ht="16.5" thickTop="1">
      <c r="A131" s="233"/>
      <c r="H131" s="297"/>
    </row>
    <row r="132" spans="1:11" ht="15.75" customHeight="1">
      <c r="A132" s="233"/>
      <c r="B132" s="383" t="s">
        <v>358</v>
      </c>
      <c r="C132" s="383"/>
      <c r="D132" s="383"/>
      <c r="E132" s="383"/>
      <c r="F132" s="383"/>
      <c r="G132" s="383"/>
      <c r="H132" s="383"/>
      <c r="I132" s="383"/>
      <c r="J132" s="383"/>
      <c r="K132" s="296"/>
    </row>
    <row r="133" spans="1:11" ht="15.75">
      <c r="A133" s="233"/>
      <c r="B133" s="383"/>
      <c r="C133" s="383"/>
      <c r="D133" s="383"/>
      <c r="E133" s="383"/>
      <c r="F133" s="383"/>
      <c r="G133" s="383"/>
      <c r="H133" s="383"/>
      <c r="I133" s="383"/>
      <c r="J133" s="383"/>
      <c r="K133" s="296"/>
    </row>
    <row r="134" spans="1:11" ht="15.75">
      <c r="A134" s="233"/>
      <c r="B134" s="41"/>
      <c r="C134" s="41"/>
      <c r="D134" s="41"/>
      <c r="E134" s="41"/>
      <c r="F134" s="41"/>
      <c r="G134" s="41"/>
      <c r="H134" s="41"/>
      <c r="I134" s="41"/>
      <c r="J134" s="298" t="s">
        <v>394</v>
      </c>
      <c r="K134" s="296"/>
    </row>
    <row r="135" spans="1:11" ht="15.75">
      <c r="A135" s="233" t="s">
        <v>29</v>
      </c>
      <c r="B135" s="374" t="s">
        <v>69</v>
      </c>
      <c r="C135" s="374"/>
      <c r="D135" s="374"/>
      <c r="E135" s="374"/>
      <c r="F135" s="374"/>
      <c r="G135" s="374"/>
      <c r="H135" s="374"/>
      <c r="I135" s="374"/>
      <c r="J135" s="374"/>
      <c r="K135" s="53"/>
    </row>
    <row r="136" spans="1:24" ht="15.75">
      <c r="A136" s="233"/>
      <c r="B136" s="53"/>
      <c r="C136" s="236"/>
      <c r="D136" s="236"/>
      <c r="E136" s="236"/>
      <c r="F136" s="236"/>
      <c r="G136" s="236"/>
      <c r="H136" s="236"/>
      <c r="I136" s="236"/>
      <c r="J136" s="236"/>
      <c r="K136" s="236"/>
      <c r="M136" s="383"/>
      <c r="N136" s="383"/>
      <c r="O136" s="383"/>
      <c r="P136" s="383"/>
      <c r="Q136" s="383"/>
      <c r="R136" s="383"/>
      <c r="S136" s="383"/>
      <c r="T136" s="383"/>
      <c r="U136" s="383"/>
      <c r="V136" s="383"/>
      <c r="W136" s="461"/>
      <c r="X136" s="461"/>
    </row>
    <row r="137" spans="1:24" ht="15.75">
      <c r="A137" s="233"/>
      <c r="B137" s="398" t="s">
        <v>33</v>
      </c>
      <c r="C137" s="398"/>
      <c r="D137" s="398"/>
      <c r="E137" s="398"/>
      <c r="F137" s="398"/>
      <c r="G137" s="398"/>
      <c r="H137" s="398"/>
      <c r="I137" s="398"/>
      <c r="J137" s="398"/>
      <c r="K137" s="236"/>
      <c r="M137" s="383"/>
      <c r="N137" s="383"/>
      <c r="O137" s="383"/>
      <c r="P137" s="383"/>
      <c r="Q137" s="383"/>
      <c r="R137" s="383"/>
      <c r="S137" s="383"/>
      <c r="T137" s="383"/>
      <c r="U137" s="383"/>
      <c r="V137" s="383"/>
      <c r="W137" s="461"/>
      <c r="X137" s="461"/>
    </row>
    <row r="138" spans="1:24" ht="15.75">
      <c r="A138" s="233"/>
      <c r="B138" s="398"/>
      <c r="C138" s="398"/>
      <c r="D138" s="398"/>
      <c r="E138" s="398"/>
      <c r="F138" s="398"/>
      <c r="G138" s="398"/>
      <c r="H138" s="398"/>
      <c r="I138" s="398"/>
      <c r="J138" s="398"/>
      <c r="K138" s="236"/>
      <c r="M138" s="41"/>
      <c r="N138" s="41"/>
      <c r="O138" s="41"/>
      <c r="P138" s="41"/>
      <c r="Q138" s="41"/>
      <c r="R138" s="41"/>
      <c r="S138" s="41"/>
      <c r="T138" s="41"/>
      <c r="U138" s="41"/>
      <c r="V138" s="41"/>
      <c r="W138" s="275"/>
      <c r="X138" s="275"/>
    </row>
    <row r="139" spans="1:9" ht="15.75">
      <c r="A139" s="233"/>
      <c r="B139" s="236"/>
      <c r="C139" s="236"/>
      <c r="D139" s="236"/>
      <c r="E139" s="236"/>
      <c r="F139" s="236"/>
      <c r="G139" s="236"/>
      <c r="H139" s="236"/>
      <c r="I139" s="236"/>
    </row>
    <row r="140" spans="1:11" ht="15.75">
      <c r="A140" s="233" t="s">
        <v>30</v>
      </c>
      <c r="B140" s="374" t="s">
        <v>277</v>
      </c>
      <c r="C140" s="374"/>
      <c r="D140" s="374"/>
      <c r="E140" s="374"/>
      <c r="F140" s="374"/>
      <c r="G140" s="374"/>
      <c r="H140" s="374"/>
      <c r="I140" s="374"/>
      <c r="J140" s="374"/>
      <c r="K140" s="53"/>
    </row>
    <row r="141" spans="1:9" ht="15.75">
      <c r="A141" s="233"/>
      <c r="B141" s="41"/>
      <c r="C141" s="236"/>
      <c r="D141" s="41"/>
      <c r="E141" s="41"/>
      <c r="F141" s="41"/>
      <c r="G141" s="41"/>
      <c r="H141" s="41"/>
      <c r="I141" s="41"/>
    </row>
    <row r="142" spans="1:11" ht="15.75">
      <c r="A142" s="233"/>
      <c r="B142" s="398" t="s">
        <v>278</v>
      </c>
      <c r="C142" s="398"/>
      <c r="D142" s="398"/>
      <c r="E142" s="398"/>
      <c r="F142" s="398"/>
      <c r="G142" s="398"/>
      <c r="H142" s="398"/>
      <c r="I142" s="398"/>
      <c r="J142" s="398"/>
      <c r="K142" s="236"/>
    </row>
    <row r="143" spans="1:11" ht="15" customHeight="1">
      <c r="A143" s="233"/>
      <c r="B143" s="167"/>
      <c r="C143" s="167"/>
      <c r="D143" s="167"/>
      <c r="E143" s="167"/>
      <c r="F143" s="167"/>
      <c r="G143" s="167"/>
      <c r="H143" s="167"/>
      <c r="I143" s="167"/>
      <c r="J143" s="167"/>
      <c r="K143" s="236"/>
    </row>
    <row r="144" spans="1:10" ht="15.75" customHeight="1">
      <c r="A144" s="233"/>
      <c r="F144" s="425" t="s">
        <v>320</v>
      </c>
      <c r="G144" s="425"/>
      <c r="I144" s="425" t="s">
        <v>322</v>
      </c>
      <c r="J144" s="425"/>
    </row>
    <row r="145" spans="1:11" ht="15.75" customHeight="1">
      <c r="A145" s="233"/>
      <c r="B145" s="300"/>
      <c r="C145" s="167"/>
      <c r="D145" s="167"/>
      <c r="E145" s="167"/>
      <c r="F145" s="453" t="s">
        <v>272</v>
      </c>
      <c r="G145" s="457" t="s">
        <v>273</v>
      </c>
      <c r="I145" s="453" t="s">
        <v>274</v>
      </c>
      <c r="J145" s="453" t="s">
        <v>321</v>
      </c>
      <c r="K145" s="167"/>
    </row>
    <row r="146" spans="1:11" ht="15.75" customHeight="1">
      <c r="A146" s="233"/>
      <c r="B146" s="300"/>
      <c r="C146" s="167"/>
      <c r="D146" s="167"/>
      <c r="E146" s="167"/>
      <c r="F146" s="453"/>
      <c r="G146" s="457"/>
      <c r="I146" s="453"/>
      <c r="J146" s="453"/>
      <c r="K146" s="167"/>
    </row>
    <row r="147" spans="1:11" ht="15.75" customHeight="1">
      <c r="A147" s="233"/>
      <c r="B147" s="300"/>
      <c r="C147" s="167"/>
      <c r="D147" s="167"/>
      <c r="E147" s="167"/>
      <c r="F147" s="453"/>
      <c r="G147" s="457"/>
      <c r="I147" s="453"/>
      <c r="J147" s="453"/>
      <c r="K147" s="167"/>
    </row>
    <row r="148" spans="1:10" ht="15.75">
      <c r="A148" s="233"/>
      <c r="B148" s="41"/>
      <c r="C148" s="41"/>
      <c r="D148" s="41"/>
      <c r="E148" s="41"/>
      <c r="F148" s="80" t="s">
        <v>362</v>
      </c>
      <c r="G148" s="80" t="s">
        <v>169</v>
      </c>
      <c r="I148" s="80" t="s">
        <v>362</v>
      </c>
      <c r="J148" s="80" t="s">
        <v>169</v>
      </c>
    </row>
    <row r="149" spans="1:10" ht="15.75" customHeight="1" thickBot="1">
      <c r="A149" s="233"/>
      <c r="B149" s="467" t="s">
        <v>453</v>
      </c>
      <c r="C149" s="467"/>
      <c r="D149" s="467"/>
      <c r="E149" s="467"/>
      <c r="F149" s="468">
        <f>'Comprehensive Income'!E42</f>
        <v>263</v>
      </c>
      <c r="G149" s="466">
        <f>+'Comprehensive Income'!G42</f>
        <v>-186</v>
      </c>
      <c r="I149" s="470">
        <f>'Comprehensive Income'!I42</f>
        <v>1415</v>
      </c>
      <c r="J149" s="466">
        <f>+'Comprehensive Income'!K42</f>
        <v>1069</v>
      </c>
    </row>
    <row r="150" spans="1:10" ht="17.25" thickBot="1" thickTop="1">
      <c r="A150" s="233"/>
      <c r="B150" s="467"/>
      <c r="C150" s="467"/>
      <c r="D150" s="467"/>
      <c r="E150" s="467"/>
      <c r="F150" s="469"/>
      <c r="G150" s="466"/>
      <c r="I150" s="471"/>
      <c r="J150" s="466"/>
    </row>
    <row r="151" spans="1:9" ht="16.5" thickTop="1">
      <c r="A151" s="233"/>
      <c r="B151" s="294"/>
      <c r="C151" s="294"/>
      <c r="D151" s="294"/>
      <c r="E151" s="294"/>
      <c r="F151" s="60"/>
      <c r="G151" s="301"/>
      <c r="I151" s="6"/>
    </row>
    <row r="152" spans="1:14" s="91" customFormat="1" ht="31.5" customHeight="1">
      <c r="A152" s="68"/>
      <c r="B152" s="416" t="s">
        <v>279</v>
      </c>
      <c r="C152" s="416"/>
      <c r="D152" s="416"/>
      <c r="E152" s="416"/>
      <c r="F152" s="62">
        <v>252000</v>
      </c>
      <c r="G152" s="302">
        <f>+F152</f>
        <v>252000</v>
      </c>
      <c r="I152" s="62">
        <v>252000</v>
      </c>
      <c r="J152" s="302">
        <f>+I152</f>
        <v>252000</v>
      </c>
      <c r="N152" s="303"/>
    </row>
    <row r="153" spans="1:9" ht="15.75">
      <c r="A153" s="233"/>
      <c r="B153" s="41"/>
      <c r="C153" s="41"/>
      <c r="D153" s="41"/>
      <c r="E153" s="41"/>
      <c r="F153" s="6"/>
      <c r="I153" s="6"/>
    </row>
    <row r="154" spans="1:14" ht="16.5" customHeight="1" thickBot="1">
      <c r="A154" s="233"/>
      <c r="B154" s="398" t="s">
        <v>468</v>
      </c>
      <c r="C154" s="398"/>
      <c r="D154" s="398"/>
      <c r="E154" s="398"/>
      <c r="F154" s="43">
        <f>+F149/252000*100</f>
        <v>0.10436507936507937</v>
      </c>
      <c r="G154" s="304">
        <f>+G149/G152*100</f>
        <v>-0.07380952380952381</v>
      </c>
      <c r="I154" s="43">
        <f>+I149/252000*100</f>
        <v>0.5615079365079365</v>
      </c>
      <c r="J154" s="43">
        <f>+J149/252000*100</f>
        <v>0.42420634920634925</v>
      </c>
      <c r="N154" s="305"/>
    </row>
    <row r="155" spans="1:6" ht="16.5" thickTop="1">
      <c r="A155" s="233"/>
      <c r="B155" s="41"/>
      <c r="C155" s="236"/>
      <c r="D155" s="41"/>
      <c r="E155" s="41"/>
      <c r="F155" s="306"/>
    </row>
    <row r="156" spans="1:11" ht="15.75" customHeight="1" thickBot="1">
      <c r="A156" s="291"/>
      <c r="B156" s="398" t="s">
        <v>323</v>
      </c>
      <c r="C156" s="398"/>
      <c r="D156" s="398"/>
      <c r="E156" s="398"/>
      <c r="F156" s="43" t="s">
        <v>45</v>
      </c>
      <c r="G156" s="43" t="s">
        <v>45</v>
      </c>
      <c r="I156" s="43" t="s">
        <v>45</v>
      </c>
      <c r="J156" s="43" t="s">
        <v>45</v>
      </c>
      <c r="K156" s="236"/>
    </row>
    <row r="157" spans="1:9" ht="16.5" thickTop="1">
      <c r="A157" s="233"/>
      <c r="B157" s="300"/>
      <c r="C157" s="53"/>
      <c r="D157" s="41"/>
      <c r="E157" s="41"/>
      <c r="F157" s="41"/>
      <c r="G157" s="41"/>
      <c r="I157" s="41"/>
    </row>
    <row r="158" spans="1:11" ht="15.75" customHeight="1">
      <c r="A158" s="233"/>
      <c r="B158" s="383" t="s">
        <v>324</v>
      </c>
      <c r="C158" s="383"/>
      <c r="D158" s="383"/>
      <c r="E158" s="383"/>
      <c r="F158" s="383"/>
      <c r="G158" s="383"/>
      <c r="H158" s="383"/>
      <c r="I158" s="383"/>
      <c r="J158" s="383"/>
      <c r="K158" s="46"/>
    </row>
    <row r="159" spans="1:11" ht="15.75" customHeight="1">
      <c r="A159" s="233"/>
      <c r="B159" s="41"/>
      <c r="C159" s="41"/>
      <c r="D159" s="41"/>
      <c r="E159" s="41"/>
      <c r="F159" s="41"/>
      <c r="G159" s="41"/>
      <c r="H159" s="41"/>
      <c r="I159" s="41"/>
      <c r="J159" s="41"/>
      <c r="K159" s="46"/>
    </row>
    <row r="160" spans="1:11" ht="15.75">
      <c r="A160" s="233" t="s">
        <v>31</v>
      </c>
      <c r="B160" s="374" t="s">
        <v>124</v>
      </c>
      <c r="C160" s="374"/>
      <c r="D160" s="374"/>
      <c r="E160" s="374"/>
      <c r="F160" s="374"/>
      <c r="G160" s="374"/>
      <c r="H160" s="374"/>
      <c r="I160" s="374"/>
      <c r="J160" s="374"/>
      <c r="K160" s="53"/>
    </row>
    <row r="161" spans="1:10" ht="15.75" customHeight="1">
      <c r="A161" s="233"/>
      <c r="C161" s="290"/>
      <c r="D161" s="290"/>
      <c r="E161" s="290"/>
      <c r="F161" s="290"/>
      <c r="G161" s="290"/>
      <c r="H161" s="290"/>
      <c r="I161" s="290"/>
      <c r="J161" s="290"/>
    </row>
    <row r="162" spans="1:24" ht="15.75" customHeight="1">
      <c r="A162" s="297"/>
      <c r="B162" s="383" t="s">
        <v>444</v>
      </c>
      <c r="C162" s="383"/>
      <c r="D162" s="383"/>
      <c r="E162" s="383"/>
      <c r="F162" s="383"/>
      <c r="G162" s="383"/>
      <c r="H162" s="383"/>
      <c r="I162" s="383"/>
      <c r="J162" s="383"/>
      <c r="K162" s="290"/>
      <c r="M162" s="91"/>
      <c r="N162" s="91"/>
      <c r="O162" s="91"/>
      <c r="P162" s="91"/>
      <c r="Q162" s="91"/>
      <c r="R162" s="91"/>
      <c r="S162" s="91"/>
      <c r="T162" s="91"/>
      <c r="U162" s="91"/>
      <c r="V162" s="91"/>
      <c r="W162" s="91"/>
      <c r="X162" s="91"/>
    </row>
    <row r="163" spans="1:24" ht="15.75" customHeight="1">
      <c r="A163" s="297"/>
      <c r="B163" s="383"/>
      <c r="C163" s="383"/>
      <c r="D163" s="383"/>
      <c r="E163" s="383"/>
      <c r="F163" s="383"/>
      <c r="G163" s="383"/>
      <c r="H163" s="383"/>
      <c r="I163" s="383"/>
      <c r="J163" s="383"/>
      <c r="K163" s="290"/>
      <c r="M163" s="91"/>
      <c r="N163" s="91"/>
      <c r="O163" s="91"/>
      <c r="P163" s="91"/>
      <c r="Q163" s="91"/>
      <c r="R163" s="91"/>
      <c r="S163" s="91"/>
      <c r="T163" s="91"/>
      <c r="U163" s="91"/>
      <c r="V163" s="91"/>
      <c r="W163" s="91"/>
      <c r="X163" s="91"/>
    </row>
    <row r="164" spans="1:24" ht="15.75" customHeight="1">
      <c r="A164" s="297"/>
      <c r="B164" s="383"/>
      <c r="C164" s="383"/>
      <c r="D164" s="383"/>
      <c r="E164" s="383"/>
      <c r="F164" s="383"/>
      <c r="G164" s="383"/>
      <c r="H164" s="383"/>
      <c r="I164" s="383"/>
      <c r="J164" s="383"/>
      <c r="K164" s="290"/>
      <c r="M164" s="91"/>
      <c r="N164" s="91"/>
      <c r="O164" s="91"/>
      <c r="P164" s="91"/>
      <c r="Q164" s="91"/>
      <c r="R164" s="91"/>
      <c r="S164" s="91"/>
      <c r="T164" s="91"/>
      <c r="U164" s="91"/>
      <c r="V164" s="91"/>
      <c r="W164" s="91"/>
      <c r="X164" s="91"/>
    </row>
    <row r="165" spans="2:24" ht="15.75" customHeight="1">
      <c r="B165" s="121"/>
      <c r="C165" s="121"/>
      <c r="D165" s="121"/>
      <c r="E165" s="121"/>
      <c r="F165" s="121"/>
      <c r="G165" s="121"/>
      <c r="H165" s="121"/>
      <c r="I165" s="121"/>
      <c r="J165" s="121"/>
      <c r="K165" s="121"/>
      <c r="M165" s="91"/>
      <c r="N165" s="91"/>
      <c r="O165" s="91"/>
      <c r="P165" s="91"/>
      <c r="Q165" s="91"/>
      <c r="R165" s="91"/>
      <c r="S165" s="91"/>
      <c r="T165" s="91"/>
      <c r="U165" s="91"/>
      <c r="V165" s="91"/>
      <c r="W165" s="91"/>
      <c r="X165" s="91"/>
    </row>
    <row r="166" spans="1:24" ht="15.75">
      <c r="A166" s="233" t="s">
        <v>174</v>
      </c>
      <c r="B166" s="374" t="s">
        <v>276</v>
      </c>
      <c r="C166" s="374"/>
      <c r="D166" s="374"/>
      <c r="E166" s="374"/>
      <c r="F166" s="374"/>
      <c r="G166" s="374"/>
      <c r="H166" s="374"/>
      <c r="I166" s="374"/>
      <c r="J166" s="374"/>
      <c r="K166" s="53"/>
      <c r="M166" s="91"/>
      <c r="N166" s="91"/>
      <c r="O166" s="91"/>
      <c r="P166" s="91"/>
      <c r="Q166" s="91"/>
      <c r="R166" s="91"/>
      <c r="S166" s="91"/>
      <c r="T166" s="91"/>
      <c r="U166" s="91"/>
      <c r="V166" s="91"/>
      <c r="W166" s="91"/>
      <c r="X166" s="91"/>
    </row>
    <row r="167" spans="1:24" ht="15.75">
      <c r="A167" s="233"/>
      <c r="B167" s="53"/>
      <c r="C167" s="307"/>
      <c r="D167" s="307"/>
      <c r="E167" s="307"/>
      <c r="F167" s="307"/>
      <c r="G167" s="307"/>
      <c r="H167" s="307"/>
      <c r="I167" s="307"/>
      <c r="J167" s="307"/>
      <c r="K167" s="307"/>
      <c r="M167" s="91"/>
      <c r="N167" s="91"/>
      <c r="O167" s="91"/>
      <c r="P167" s="91"/>
      <c r="Q167" s="91"/>
      <c r="R167" s="91"/>
      <c r="S167" s="91"/>
      <c r="T167" s="91"/>
      <c r="U167" s="91"/>
      <c r="V167" s="91"/>
      <c r="W167" s="91"/>
      <c r="X167" s="91"/>
    </row>
    <row r="168" spans="2:24" ht="15.75" customHeight="1">
      <c r="B168" s="460" t="s">
        <v>228</v>
      </c>
      <c r="C168" s="460"/>
      <c r="D168" s="460"/>
      <c r="E168" s="460"/>
      <c r="F168" s="460"/>
      <c r="G168" s="460"/>
      <c r="H168" s="460"/>
      <c r="I168" s="460"/>
      <c r="J168" s="460"/>
      <c r="K168" s="308"/>
      <c r="M168" s="91"/>
      <c r="N168" s="91"/>
      <c r="O168" s="91"/>
      <c r="P168" s="91"/>
      <c r="Q168" s="91"/>
      <c r="R168" s="91"/>
      <c r="S168" s="91"/>
      <c r="T168" s="91"/>
      <c r="U168" s="91"/>
      <c r="V168" s="91"/>
      <c r="W168" s="91"/>
      <c r="X168" s="91"/>
    </row>
    <row r="169" spans="2:24" ht="15.75" customHeight="1">
      <c r="B169" s="307"/>
      <c r="C169" s="307"/>
      <c r="D169" s="307"/>
      <c r="E169" s="307"/>
      <c r="F169" s="307"/>
      <c r="G169" s="360" t="s">
        <v>443</v>
      </c>
      <c r="H169" s="297"/>
      <c r="I169" s="309" t="s">
        <v>443</v>
      </c>
      <c r="K169" s="310"/>
      <c r="M169" s="91"/>
      <c r="N169" s="91"/>
      <c r="O169" s="91"/>
      <c r="P169" s="91"/>
      <c r="Q169" s="91"/>
      <c r="R169" s="91"/>
      <c r="S169" s="91"/>
      <c r="T169" s="91"/>
      <c r="U169" s="91"/>
      <c r="V169" s="91"/>
      <c r="W169" s="91"/>
      <c r="X169" s="91"/>
    </row>
    <row r="170" spans="2:24" ht="15.75">
      <c r="B170" s="311"/>
      <c r="C170" s="311"/>
      <c r="D170" s="311"/>
      <c r="E170" s="311"/>
      <c r="F170" s="311"/>
      <c r="G170" s="312" t="s">
        <v>362</v>
      </c>
      <c r="I170" s="312" t="s">
        <v>169</v>
      </c>
      <c r="K170" s="312"/>
      <c r="M170" s="91"/>
      <c r="N170" s="91"/>
      <c r="O170" s="91"/>
      <c r="P170" s="91"/>
      <c r="Q170" s="91"/>
      <c r="R170" s="91"/>
      <c r="S170" s="91"/>
      <c r="T170" s="91"/>
      <c r="U170" s="91"/>
      <c r="V170" s="91"/>
      <c r="W170" s="91"/>
      <c r="X170" s="91"/>
    </row>
    <row r="171" spans="2:24" ht="15.75">
      <c r="B171" s="311"/>
      <c r="C171" s="311"/>
      <c r="D171" s="311"/>
      <c r="E171" s="311"/>
      <c r="F171" s="311"/>
      <c r="G171" s="312" t="s">
        <v>90</v>
      </c>
      <c r="I171" s="312" t="s">
        <v>91</v>
      </c>
      <c r="K171" s="312"/>
      <c r="M171" s="91"/>
      <c r="N171" s="91"/>
      <c r="O171" s="91"/>
      <c r="P171" s="91"/>
      <c r="Q171" s="91"/>
      <c r="R171" s="91"/>
      <c r="S171" s="91"/>
      <c r="T171" s="91"/>
      <c r="U171" s="91"/>
      <c r="V171" s="91"/>
      <c r="W171" s="91"/>
      <c r="X171" s="91"/>
    </row>
    <row r="172" spans="7:24" ht="15.75">
      <c r="G172" s="309" t="s">
        <v>38</v>
      </c>
      <c r="I172" s="309" t="s">
        <v>38</v>
      </c>
      <c r="K172" s="313"/>
      <c r="M172" s="91"/>
      <c r="N172" s="91"/>
      <c r="O172" s="91"/>
      <c r="P172" s="91"/>
      <c r="Q172" s="91"/>
      <c r="R172" s="91"/>
      <c r="S172" s="91"/>
      <c r="T172" s="91"/>
      <c r="U172" s="91"/>
      <c r="V172" s="91"/>
      <c r="W172" s="91"/>
      <c r="X172" s="91"/>
    </row>
    <row r="173" spans="2:24" ht="15.75">
      <c r="B173" s="460" t="s">
        <v>280</v>
      </c>
      <c r="C173" s="460"/>
      <c r="D173" s="460"/>
      <c r="E173" s="460"/>
      <c r="F173" s="460"/>
      <c r="G173" s="309"/>
      <c r="I173" s="309"/>
      <c r="K173" s="313"/>
      <c r="M173" s="91"/>
      <c r="N173" s="91"/>
      <c r="O173" s="91"/>
      <c r="P173" s="91"/>
      <c r="Q173" s="91"/>
      <c r="R173" s="91"/>
      <c r="S173" s="91"/>
      <c r="T173" s="91"/>
      <c r="U173" s="91"/>
      <c r="V173" s="91"/>
      <c r="W173" s="91"/>
      <c r="X173" s="91"/>
    </row>
    <row r="174" spans="2:24" ht="15.75" customHeight="1">
      <c r="B174" s="460" t="s">
        <v>175</v>
      </c>
      <c r="C174" s="460"/>
      <c r="D174" s="460"/>
      <c r="E174" s="460"/>
      <c r="F174" s="460"/>
      <c r="G174" s="314">
        <v>15763</v>
      </c>
      <c r="I174" s="315">
        <v>16116</v>
      </c>
      <c r="J174" s="316"/>
      <c r="K174" s="115"/>
      <c r="M174" s="317"/>
      <c r="N174" s="91"/>
      <c r="O174" s="91"/>
      <c r="P174" s="91"/>
      <c r="Q174" s="91"/>
      <c r="R174" s="91"/>
      <c r="S174" s="91"/>
      <c r="T174" s="91"/>
      <c r="U174" s="91"/>
      <c r="V174" s="91"/>
      <c r="W174" s="91"/>
      <c r="X174" s="91"/>
    </row>
    <row r="175" spans="2:24" ht="15.75" customHeight="1">
      <c r="B175" s="460" t="s">
        <v>260</v>
      </c>
      <c r="C175" s="460"/>
      <c r="D175" s="460"/>
      <c r="E175" s="460"/>
      <c r="F175" s="460"/>
      <c r="G175" s="318">
        <v>-948</v>
      </c>
      <c r="H175" s="72"/>
      <c r="I175" s="319">
        <v>-471</v>
      </c>
      <c r="K175" s="318"/>
      <c r="M175" s="91"/>
      <c r="N175" s="91"/>
      <c r="O175" s="91"/>
      <c r="P175" s="91"/>
      <c r="Q175" s="91"/>
      <c r="R175" s="91"/>
      <c r="S175" s="91"/>
      <c r="T175" s="91"/>
      <c r="U175" s="91"/>
      <c r="V175" s="91"/>
      <c r="W175" s="91"/>
      <c r="X175" s="91"/>
    </row>
    <row r="176" spans="2:24" ht="15.75" customHeight="1">
      <c r="B176" s="307"/>
      <c r="C176" s="307"/>
      <c r="D176" s="307"/>
      <c r="E176" s="307"/>
      <c r="F176" s="307"/>
      <c r="G176" s="367"/>
      <c r="I176" s="368"/>
      <c r="K176" s="318"/>
      <c r="M176" s="91"/>
      <c r="N176" s="91"/>
      <c r="O176" s="91"/>
      <c r="P176" s="91"/>
      <c r="Q176" s="91"/>
      <c r="R176" s="91"/>
      <c r="S176" s="91"/>
      <c r="T176" s="91"/>
      <c r="U176" s="91"/>
      <c r="V176" s="91"/>
      <c r="W176" s="91"/>
      <c r="X176" s="91"/>
    </row>
    <row r="177" spans="2:24" ht="15.75" customHeight="1">
      <c r="B177" s="307"/>
      <c r="C177" s="307"/>
      <c r="D177" s="307"/>
      <c r="E177" s="307"/>
      <c r="F177" s="307"/>
      <c r="G177" s="318"/>
      <c r="I177" s="319"/>
      <c r="K177" s="318"/>
      <c r="M177" s="91"/>
      <c r="N177" s="91"/>
      <c r="O177" s="91"/>
      <c r="P177" s="91"/>
      <c r="Q177" s="91"/>
      <c r="R177" s="91"/>
      <c r="S177" s="91"/>
      <c r="T177" s="91"/>
      <c r="U177" s="91"/>
      <c r="V177" s="91"/>
      <c r="W177" s="91"/>
      <c r="X177" s="91"/>
    </row>
    <row r="178" spans="2:24" ht="15.75">
      <c r="B178" s="311"/>
      <c r="C178" s="311"/>
      <c r="D178" s="311"/>
      <c r="E178" s="311"/>
      <c r="F178" s="311"/>
      <c r="G178" s="320">
        <f>SUM(G174:G175)</f>
        <v>14815</v>
      </c>
      <c r="I178" s="315">
        <f>SUM(I174:I175)</f>
        <v>15645</v>
      </c>
      <c r="K178" s="115"/>
      <c r="M178" s="91"/>
      <c r="N178" s="91"/>
      <c r="O178" s="91"/>
      <c r="P178" s="91"/>
      <c r="Q178" s="91"/>
      <c r="R178" s="91"/>
      <c r="S178" s="91"/>
      <c r="T178" s="91"/>
      <c r="U178" s="91"/>
      <c r="V178" s="91"/>
      <c r="W178" s="91"/>
      <c r="X178" s="91"/>
    </row>
    <row r="179" spans="2:24" ht="15.75">
      <c r="B179" s="311"/>
      <c r="C179" s="311"/>
      <c r="D179" s="311"/>
      <c r="E179" s="311"/>
      <c r="F179" s="311"/>
      <c r="G179" s="320"/>
      <c r="I179" s="315"/>
      <c r="K179" s="115"/>
      <c r="M179" s="91"/>
      <c r="N179" s="91"/>
      <c r="O179" s="91"/>
      <c r="P179" s="91"/>
      <c r="Q179" s="91"/>
      <c r="R179" s="91"/>
      <c r="S179" s="91"/>
      <c r="T179" s="91"/>
      <c r="U179" s="91"/>
      <c r="V179" s="91"/>
      <c r="W179" s="91"/>
      <c r="X179" s="91"/>
    </row>
    <row r="180" spans="2:13" s="111" customFormat="1" ht="15.75" customHeight="1">
      <c r="B180" s="460" t="s">
        <v>176</v>
      </c>
      <c r="C180" s="460"/>
      <c r="D180" s="460"/>
      <c r="E180" s="460"/>
      <c r="F180" s="460"/>
      <c r="G180" s="314">
        <v>-9383</v>
      </c>
      <c r="I180" s="315">
        <v>-10419</v>
      </c>
      <c r="J180" s="321"/>
      <c r="K180" s="115"/>
      <c r="M180" s="321"/>
    </row>
    <row r="181" spans="2:13" s="111" customFormat="1" ht="15.75" customHeight="1">
      <c r="B181" s="307"/>
      <c r="C181" s="307"/>
      <c r="D181" s="307"/>
      <c r="E181" s="307"/>
      <c r="F181" s="307"/>
      <c r="G181" s="314"/>
      <c r="I181" s="315"/>
      <c r="J181" s="321"/>
      <c r="K181" s="115"/>
      <c r="M181" s="321"/>
    </row>
    <row r="182" spans="2:11" s="111" customFormat="1" ht="16.5" customHeight="1" thickBot="1">
      <c r="B182" s="383" t="s">
        <v>261</v>
      </c>
      <c r="C182" s="383"/>
      <c r="D182" s="383"/>
      <c r="E182" s="383"/>
      <c r="F182" s="383"/>
      <c r="G182" s="322">
        <f>SUM(G178:G180)</f>
        <v>5432</v>
      </c>
      <c r="I182" s="322">
        <f>SUM(I178:I180)</f>
        <v>5226</v>
      </c>
      <c r="J182" s="321"/>
      <c r="K182" s="315"/>
    </row>
    <row r="183" spans="2:11" s="111" customFormat="1" ht="16.5" customHeight="1" thickTop="1">
      <c r="B183" s="41"/>
      <c r="C183" s="41"/>
      <c r="D183" s="41"/>
      <c r="E183" s="41"/>
      <c r="F183" s="41"/>
      <c r="G183" s="315"/>
      <c r="I183" s="315"/>
      <c r="K183" s="315"/>
    </row>
    <row r="184" spans="2:11" s="111" customFormat="1" ht="16.5" customHeight="1">
      <c r="B184" s="398" t="s">
        <v>352</v>
      </c>
      <c r="C184" s="398"/>
      <c r="D184" s="398"/>
      <c r="E184" s="398"/>
      <c r="F184" s="398"/>
      <c r="G184" s="398"/>
      <c r="H184" s="398"/>
      <c r="I184" s="398"/>
      <c r="J184" s="398"/>
      <c r="K184" s="315"/>
    </row>
    <row r="185" spans="2:11" s="111" customFormat="1" ht="16.5" customHeight="1">
      <c r="B185" s="398"/>
      <c r="C185" s="398"/>
      <c r="D185" s="398"/>
      <c r="E185" s="398"/>
      <c r="F185" s="398"/>
      <c r="G185" s="398"/>
      <c r="H185" s="398"/>
      <c r="I185" s="398"/>
      <c r="J185" s="398"/>
      <c r="K185" s="315"/>
    </row>
    <row r="186" spans="2:11" s="111" customFormat="1" ht="16.5" customHeight="1">
      <c r="B186" s="398"/>
      <c r="C186" s="398"/>
      <c r="D186" s="398"/>
      <c r="E186" s="398"/>
      <c r="F186" s="398"/>
      <c r="G186" s="398"/>
      <c r="H186" s="398"/>
      <c r="I186" s="398"/>
      <c r="J186" s="398"/>
      <c r="K186" s="315"/>
    </row>
    <row r="187" spans="2:11" s="111" customFormat="1" ht="16.5" customHeight="1">
      <c r="B187" s="167"/>
      <c r="C187" s="167"/>
      <c r="D187" s="167"/>
      <c r="E187" s="167"/>
      <c r="F187" s="167"/>
      <c r="G187" s="167"/>
      <c r="H187" s="167"/>
      <c r="I187" s="167"/>
      <c r="J187" s="167"/>
      <c r="K187" s="315"/>
    </row>
    <row r="188" spans="2:11" s="111" customFormat="1" ht="16.5" customHeight="1">
      <c r="B188" s="398" t="s">
        <v>325</v>
      </c>
      <c r="C188" s="398"/>
      <c r="D188" s="398"/>
      <c r="E188" s="398"/>
      <c r="F188" s="398"/>
      <c r="G188" s="398"/>
      <c r="H188" s="398"/>
      <c r="I188" s="398"/>
      <c r="J188" s="398"/>
      <c r="K188" s="315"/>
    </row>
    <row r="189" spans="2:11" s="111" customFormat="1" ht="16.5" customHeight="1">
      <c r="B189" s="398"/>
      <c r="C189" s="398"/>
      <c r="D189" s="398"/>
      <c r="E189" s="398"/>
      <c r="F189" s="398"/>
      <c r="G189" s="398"/>
      <c r="H189" s="398"/>
      <c r="I189" s="398"/>
      <c r="J189" s="398"/>
      <c r="K189" s="315"/>
    </row>
    <row r="190" spans="2:11" s="111" customFormat="1" ht="16.5" customHeight="1">
      <c r="B190" s="167"/>
      <c r="C190" s="167"/>
      <c r="D190" s="167"/>
      <c r="E190" s="167"/>
      <c r="F190" s="167"/>
      <c r="G190" s="167"/>
      <c r="H190" s="167"/>
      <c r="I190" s="167"/>
      <c r="J190" s="167"/>
      <c r="K190" s="315"/>
    </row>
    <row r="191" spans="2:11" s="111" customFormat="1" ht="16.5" customHeight="1">
      <c r="B191" s="167"/>
      <c r="C191" s="167"/>
      <c r="D191" s="167"/>
      <c r="E191" s="167"/>
      <c r="F191" s="167"/>
      <c r="G191" s="167"/>
      <c r="H191" s="167"/>
      <c r="I191" s="167"/>
      <c r="J191" s="167"/>
      <c r="K191" s="315"/>
    </row>
    <row r="192" spans="2:11" s="111" customFormat="1" ht="16.5" customHeight="1">
      <c r="B192" s="167"/>
      <c r="C192" s="167"/>
      <c r="D192" s="167"/>
      <c r="E192" s="167"/>
      <c r="F192" s="167"/>
      <c r="G192" s="167"/>
      <c r="H192" s="167"/>
      <c r="I192" s="167"/>
      <c r="J192" s="167"/>
      <c r="K192" s="315"/>
    </row>
    <row r="193" spans="2:11" s="111" customFormat="1" ht="16.5" customHeight="1">
      <c r="B193" s="167"/>
      <c r="C193" s="167"/>
      <c r="D193" s="167"/>
      <c r="E193" s="167"/>
      <c r="F193" s="167"/>
      <c r="G193" s="167"/>
      <c r="H193" s="167"/>
      <c r="I193" s="167"/>
      <c r="J193" s="167"/>
      <c r="K193" s="315"/>
    </row>
    <row r="194" spans="2:11" s="111" customFormat="1" ht="16.5" customHeight="1">
      <c r="B194" s="167"/>
      <c r="C194" s="167"/>
      <c r="D194" s="167"/>
      <c r="E194" s="167"/>
      <c r="F194" s="167"/>
      <c r="G194" s="167"/>
      <c r="H194" s="167"/>
      <c r="I194" s="167"/>
      <c r="J194" s="167"/>
      <c r="K194" s="315"/>
    </row>
    <row r="195" spans="2:11" s="111" customFormat="1" ht="16.5" customHeight="1">
      <c r="B195" s="167"/>
      <c r="C195" s="167"/>
      <c r="D195" s="167"/>
      <c r="E195" s="167"/>
      <c r="F195" s="167"/>
      <c r="G195" s="167"/>
      <c r="H195" s="167"/>
      <c r="I195" s="167"/>
      <c r="J195" s="167"/>
      <c r="K195" s="315"/>
    </row>
    <row r="196" spans="2:11" s="111" customFormat="1" ht="16.5" customHeight="1">
      <c r="B196" s="167"/>
      <c r="C196" s="167"/>
      <c r="D196" s="167"/>
      <c r="E196" s="167"/>
      <c r="F196" s="167"/>
      <c r="G196" s="167"/>
      <c r="H196" s="167"/>
      <c r="I196" s="167"/>
      <c r="J196" s="167"/>
      <c r="K196" s="315"/>
    </row>
    <row r="197" spans="2:11" s="111" customFormat="1" ht="16.5" customHeight="1">
      <c r="B197" s="167"/>
      <c r="C197" s="167"/>
      <c r="D197" s="167"/>
      <c r="E197" s="167"/>
      <c r="F197" s="167"/>
      <c r="G197" s="167"/>
      <c r="H197" s="167"/>
      <c r="I197" s="167"/>
      <c r="J197" s="298" t="s">
        <v>412</v>
      </c>
      <c r="K197" s="315"/>
    </row>
    <row r="198" spans="1:11" s="111" customFormat="1" ht="16.5" customHeight="1">
      <c r="A198" s="233" t="s">
        <v>462</v>
      </c>
      <c r="B198" s="374" t="s">
        <v>463</v>
      </c>
      <c r="C198" s="374"/>
      <c r="D198" s="374"/>
      <c r="E198" s="374"/>
      <c r="F198" s="374"/>
      <c r="G198" s="374"/>
      <c r="H198" s="374"/>
      <c r="I198" s="374"/>
      <c r="J198" s="374"/>
      <c r="K198" s="315"/>
    </row>
    <row r="199" spans="2:11" s="111" customFormat="1" ht="16.5" customHeight="1">
      <c r="B199" s="167"/>
      <c r="C199" s="167"/>
      <c r="D199" s="167"/>
      <c r="E199" s="167"/>
      <c r="F199" s="167"/>
      <c r="G199" s="167"/>
      <c r="H199" s="167"/>
      <c r="I199" s="167"/>
      <c r="J199" s="167"/>
      <c r="K199" s="315"/>
    </row>
    <row r="200" spans="2:11" s="111" customFormat="1" ht="16.5" customHeight="1">
      <c r="B200" s="167"/>
      <c r="C200" s="167"/>
      <c r="D200" s="167"/>
      <c r="E200" s="167"/>
      <c r="F200" s="167"/>
      <c r="G200" s="453" t="s">
        <v>272</v>
      </c>
      <c r="H200" s="366"/>
      <c r="I200" s="453" t="s">
        <v>274</v>
      </c>
      <c r="J200" s="167"/>
      <c r="K200" s="315"/>
    </row>
    <row r="201" spans="2:11" s="111" customFormat="1" ht="16.5" customHeight="1">
      <c r="B201" s="167"/>
      <c r="C201" s="167"/>
      <c r="D201" s="167"/>
      <c r="E201" s="167"/>
      <c r="F201" s="167"/>
      <c r="G201" s="453"/>
      <c r="H201" s="366"/>
      <c r="I201" s="453"/>
      <c r="J201" s="167"/>
      <c r="K201" s="315"/>
    </row>
    <row r="202" spans="2:11" s="111" customFormat="1" ht="16.5" customHeight="1">
      <c r="B202" s="167"/>
      <c r="C202" s="167"/>
      <c r="D202" s="167"/>
      <c r="E202" s="167"/>
      <c r="F202" s="167"/>
      <c r="G202" s="357" t="s">
        <v>362</v>
      </c>
      <c r="H202" s="366"/>
      <c r="I202" s="357" t="s">
        <v>362</v>
      </c>
      <c r="J202" s="167"/>
      <c r="K202" s="315"/>
    </row>
    <row r="203" spans="2:11" s="111" customFormat="1" ht="16.5" customHeight="1">
      <c r="B203" s="167"/>
      <c r="C203" s="167"/>
      <c r="D203" s="167"/>
      <c r="E203" s="167"/>
      <c r="F203" s="167"/>
      <c r="G203" s="75" t="s">
        <v>90</v>
      </c>
      <c r="H203" s="76"/>
      <c r="I203" s="75" t="s">
        <v>90</v>
      </c>
      <c r="J203" s="167"/>
      <c r="K203" s="315"/>
    </row>
    <row r="204" spans="2:11" s="111" customFormat="1" ht="15.75" customHeight="1">
      <c r="B204" s="308"/>
      <c r="C204" s="308"/>
      <c r="D204" s="308"/>
      <c r="E204" s="308"/>
      <c r="F204" s="308"/>
      <c r="G204" s="369" t="s">
        <v>38</v>
      </c>
      <c r="H204" s="357"/>
      <c r="I204" s="370" t="s">
        <v>38</v>
      </c>
      <c r="J204" s="308"/>
      <c r="K204" s="311"/>
    </row>
    <row r="205" spans="2:11" s="111" customFormat="1" ht="15.75" customHeight="1">
      <c r="B205" s="308"/>
      <c r="C205" s="308"/>
      <c r="D205" s="308"/>
      <c r="E205" s="308"/>
      <c r="F205" s="308"/>
      <c r="G205" s="52"/>
      <c r="H205" s="52"/>
      <c r="I205" s="52"/>
      <c r="J205" s="308"/>
      <c r="K205" s="311"/>
    </row>
    <row r="206" spans="2:11" s="111" customFormat="1" ht="15.75" customHeight="1">
      <c r="B206" s="418" t="s">
        <v>437</v>
      </c>
      <c r="C206" s="418"/>
      <c r="D206" s="418"/>
      <c r="E206" s="418"/>
      <c r="F206" s="418"/>
      <c r="G206" s="52"/>
      <c r="H206" s="52"/>
      <c r="I206" s="52"/>
      <c r="J206" s="308"/>
      <c r="K206" s="311"/>
    </row>
    <row r="207" spans="2:11" s="111" customFormat="1" ht="15.75" customHeight="1">
      <c r="B207" s="72"/>
      <c r="C207" s="308"/>
      <c r="D207" s="308"/>
      <c r="E207" s="308"/>
      <c r="F207" s="308"/>
      <c r="G207" s="52"/>
      <c r="H207" s="52"/>
      <c r="I207" s="52"/>
      <c r="J207" s="308"/>
      <c r="K207" s="311"/>
    </row>
    <row r="208" spans="2:11" s="111" customFormat="1" ht="15.75" customHeight="1">
      <c r="B208" s="416" t="s">
        <v>41</v>
      </c>
      <c r="C208" s="416"/>
      <c r="D208" s="416"/>
      <c r="E208" s="416"/>
      <c r="F208" s="416"/>
      <c r="G208" s="4">
        <f>I208-182</f>
        <v>73</v>
      </c>
      <c r="H208" s="72"/>
      <c r="I208" s="4">
        <v>255</v>
      </c>
      <c r="J208" s="308"/>
      <c r="K208" s="311"/>
    </row>
    <row r="209" spans="2:11" s="111" customFormat="1" ht="15.75" customHeight="1">
      <c r="B209" s="82"/>
      <c r="C209" s="308"/>
      <c r="D209" s="308"/>
      <c r="E209" s="308"/>
      <c r="F209" s="308"/>
      <c r="G209" s="4"/>
      <c r="H209" s="72"/>
      <c r="I209" s="4"/>
      <c r="J209" s="308"/>
      <c r="K209" s="311"/>
    </row>
    <row r="210" spans="2:11" s="111" customFormat="1" ht="15.75" customHeight="1">
      <c r="B210" s="416" t="s">
        <v>426</v>
      </c>
      <c r="C210" s="416"/>
      <c r="D210" s="416"/>
      <c r="E210" s="416"/>
      <c r="F210" s="416"/>
      <c r="G210" s="7">
        <v>0</v>
      </c>
      <c r="H210" s="72"/>
      <c r="I210" s="345">
        <v>111</v>
      </c>
      <c r="J210" s="308"/>
      <c r="K210" s="311"/>
    </row>
    <row r="211" spans="2:11" s="111" customFormat="1" ht="15.75" customHeight="1">
      <c r="B211" s="82"/>
      <c r="C211" s="308"/>
      <c r="D211" s="308"/>
      <c r="E211" s="308"/>
      <c r="F211" s="308"/>
      <c r="G211" s="86"/>
      <c r="H211" s="72"/>
      <c r="I211" s="86"/>
      <c r="J211" s="308"/>
      <c r="K211" s="311"/>
    </row>
    <row r="212" spans="2:11" s="111" customFormat="1" ht="15.75" customHeight="1">
      <c r="B212" s="416" t="s">
        <v>428</v>
      </c>
      <c r="C212" s="416"/>
      <c r="D212" s="416"/>
      <c r="E212" s="416"/>
      <c r="F212" s="416"/>
      <c r="G212" s="7">
        <v>0</v>
      </c>
      <c r="H212" s="72"/>
      <c r="I212" s="4">
        <v>10</v>
      </c>
      <c r="J212" s="308"/>
      <c r="K212" s="311"/>
    </row>
    <row r="213" spans="2:11" s="111" customFormat="1" ht="15.75" customHeight="1">
      <c r="B213" s="82"/>
      <c r="C213" s="308"/>
      <c r="D213" s="308"/>
      <c r="E213" s="308"/>
      <c r="F213" s="308"/>
      <c r="G213" s="4"/>
      <c r="H213" s="72"/>
      <c r="I213" s="4"/>
      <c r="J213" s="308"/>
      <c r="K213" s="311"/>
    </row>
    <row r="214" spans="2:11" s="111" customFormat="1" ht="15.75" customHeight="1">
      <c r="B214" s="416" t="s">
        <v>440</v>
      </c>
      <c r="C214" s="416"/>
      <c r="D214" s="416"/>
      <c r="E214" s="416"/>
      <c r="F214" s="416"/>
      <c r="G214" s="4">
        <f>I214-14</f>
        <v>1</v>
      </c>
      <c r="H214" s="72"/>
      <c r="I214" s="4">
        <v>15</v>
      </c>
      <c r="J214" s="308"/>
      <c r="K214" s="311"/>
    </row>
    <row r="215" spans="2:11" s="111" customFormat="1" ht="15.75" customHeight="1">
      <c r="B215" s="82"/>
      <c r="C215" s="308"/>
      <c r="D215" s="308"/>
      <c r="E215" s="308"/>
      <c r="F215" s="308"/>
      <c r="G215" s="4"/>
      <c r="H215" s="72"/>
      <c r="I215" s="4"/>
      <c r="J215" s="308"/>
      <c r="K215" s="311"/>
    </row>
    <row r="216" spans="2:11" s="111" customFormat="1" ht="15.75" customHeight="1">
      <c r="B216" s="416" t="s">
        <v>450</v>
      </c>
      <c r="C216" s="416"/>
      <c r="D216" s="416"/>
      <c r="E216" s="416"/>
      <c r="F216" s="416"/>
      <c r="G216" s="4">
        <f>I216-91</f>
        <v>-3</v>
      </c>
      <c r="H216" s="346"/>
      <c r="I216" s="4">
        <v>88</v>
      </c>
      <c r="J216" s="308"/>
      <c r="K216" s="311"/>
    </row>
    <row r="217" spans="2:11" s="111" customFormat="1" ht="15.75" customHeight="1">
      <c r="B217" s="82"/>
      <c r="C217" s="308"/>
      <c r="D217" s="308"/>
      <c r="E217" s="308"/>
      <c r="F217" s="308"/>
      <c r="G217" s="4"/>
      <c r="H217" s="72"/>
      <c r="I217" s="4"/>
      <c r="J217" s="308"/>
      <c r="K217" s="311"/>
    </row>
    <row r="218" spans="2:11" s="111" customFormat="1" ht="15.75" customHeight="1">
      <c r="B218" s="416" t="s">
        <v>427</v>
      </c>
      <c r="C218" s="416"/>
      <c r="D218" s="416"/>
      <c r="E218" s="416"/>
      <c r="F218" s="416"/>
      <c r="G218" s="347">
        <f>+I218-1</f>
        <v>7</v>
      </c>
      <c r="H218" s="72"/>
      <c r="I218" s="347">
        <v>8</v>
      </c>
      <c r="J218" s="308"/>
      <c r="K218" s="311"/>
    </row>
    <row r="219" spans="2:11" s="111" customFormat="1" ht="15.75" customHeight="1">
      <c r="B219" s="82"/>
      <c r="C219" s="308"/>
      <c r="D219" s="308"/>
      <c r="E219" s="308"/>
      <c r="F219" s="308"/>
      <c r="G219" s="348">
        <f>SUM(G208:G218)</f>
        <v>78</v>
      </c>
      <c r="H219" s="72"/>
      <c r="I219" s="348">
        <f>SUM(I208:I218)</f>
        <v>487</v>
      </c>
      <c r="J219" s="308"/>
      <c r="K219" s="311"/>
    </row>
    <row r="220" spans="2:11" s="111" customFormat="1" ht="15.75" customHeight="1">
      <c r="B220" s="82"/>
      <c r="C220" s="308"/>
      <c r="D220" s="308"/>
      <c r="E220" s="308"/>
      <c r="F220" s="308"/>
      <c r="G220" s="4"/>
      <c r="H220" s="72"/>
      <c r="I220" s="4"/>
      <c r="J220" s="308"/>
      <c r="K220" s="311"/>
    </row>
    <row r="221" spans="2:11" s="111" customFormat="1" ht="15.75" customHeight="1">
      <c r="B221" s="416" t="s">
        <v>59</v>
      </c>
      <c r="C221" s="416"/>
      <c r="D221" s="416"/>
      <c r="E221" s="416"/>
      <c r="F221" s="416"/>
      <c r="G221" s="4">
        <f>-'Comprehensive Income'!E26</f>
        <v>6</v>
      </c>
      <c r="H221" s="346"/>
      <c r="I221" s="4">
        <f>-'Comprehensive Income'!I26</f>
        <v>23</v>
      </c>
      <c r="J221" s="308"/>
      <c r="K221" s="311"/>
    </row>
    <row r="222" spans="2:11" s="111" customFormat="1" ht="15.75" customHeight="1">
      <c r="B222" s="88"/>
      <c r="C222" s="308"/>
      <c r="D222" s="308"/>
      <c r="E222" s="308"/>
      <c r="F222" s="308"/>
      <c r="G222" s="4"/>
      <c r="H222" s="72"/>
      <c r="I222" s="4"/>
      <c r="J222" s="308"/>
      <c r="K222" s="311"/>
    </row>
    <row r="223" spans="2:11" s="111" customFormat="1" ht="15.75" customHeight="1">
      <c r="B223" s="421" t="s">
        <v>80</v>
      </c>
      <c r="C223" s="421"/>
      <c r="D223" s="421"/>
      <c r="E223" s="421"/>
      <c r="F223" s="421"/>
      <c r="G223" s="21">
        <f>+I223-657</f>
        <v>216</v>
      </c>
      <c r="H223" s="72"/>
      <c r="I223" s="21">
        <v>873</v>
      </c>
      <c r="J223" s="308"/>
      <c r="K223" s="311"/>
    </row>
    <row r="224" spans="2:11" s="111" customFormat="1" ht="15.75" customHeight="1">
      <c r="B224" s="82"/>
      <c r="C224" s="308"/>
      <c r="D224" s="308"/>
      <c r="E224" s="308"/>
      <c r="F224" s="308"/>
      <c r="G224" s="345"/>
      <c r="H224" s="72"/>
      <c r="I224" s="345"/>
      <c r="J224" s="308"/>
      <c r="K224" s="311"/>
    </row>
    <row r="225" spans="2:11" s="111" customFormat="1" ht="15.75" customHeight="1">
      <c r="B225" s="421" t="s">
        <v>397</v>
      </c>
      <c r="C225" s="421"/>
      <c r="D225" s="421"/>
      <c r="E225" s="421"/>
      <c r="F225" s="421"/>
      <c r="G225" s="345">
        <f>+I225-15</f>
        <v>47</v>
      </c>
      <c r="H225" s="4"/>
      <c r="I225" s="345">
        <v>62</v>
      </c>
      <c r="J225" s="308"/>
      <c r="K225" s="311"/>
    </row>
    <row r="226" spans="2:11" s="111" customFormat="1" ht="15.75" customHeight="1">
      <c r="B226" s="91"/>
      <c r="C226" s="308"/>
      <c r="D226" s="308"/>
      <c r="E226" s="308"/>
      <c r="F226" s="308"/>
      <c r="G226" s="92"/>
      <c r="H226" s="83"/>
      <c r="I226" s="92"/>
      <c r="J226" s="308"/>
      <c r="K226" s="311"/>
    </row>
    <row r="227" spans="2:11" s="111" customFormat="1" ht="15.75" customHeight="1">
      <c r="B227" s="416" t="s">
        <v>127</v>
      </c>
      <c r="C227" s="416"/>
      <c r="D227" s="416"/>
      <c r="E227" s="416"/>
      <c r="F227" s="416"/>
      <c r="G227" s="4">
        <v>300</v>
      </c>
      <c r="H227" s="83"/>
      <c r="I227" s="4">
        <v>1200</v>
      </c>
      <c r="J227" s="308"/>
      <c r="K227" s="311"/>
    </row>
    <row r="228" spans="2:11" s="111" customFormat="1" ht="15.75" customHeight="1">
      <c r="B228" s="91"/>
      <c r="C228" s="308"/>
      <c r="D228" s="308"/>
      <c r="E228" s="308"/>
      <c r="F228" s="308"/>
      <c r="G228" s="92"/>
      <c r="H228" s="83"/>
      <c r="I228" s="92"/>
      <c r="J228" s="308"/>
      <c r="K228" s="311"/>
    </row>
    <row r="229" spans="2:11" s="111" customFormat="1" ht="15.75" customHeight="1">
      <c r="B229" s="416" t="s">
        <v>159</v>
      </c>
      <c r="C229" s="416"/>
      <c r="D229" s="416"/>
      <c r="E229" s="416"/>
      <c r="F229" s="416"/>
      <c r="G229" s="349">
        <f>+I229-1</f>
        <v>55</v>
      </c>
      <c r="H229" s="83"/>
      <c r="I229" s="345">
        <v>56</v>
      </c>
      <c r="J229" s="308"/>
      <c r="K229" s="311"/>
    </row>
    <row r="230" spans="2:11" s="111" customFormat="1" ht="15.75" customHeight="1">
      <c r="B230" s="350"/>
      <c r="C230" s="308"/>
      <c r="D230" s="308"/>
      <c r="E230" s="308"/>
      <c r="F230" s="308"/>
      <c r="G230" s="94"/>
      <c r="H230" s="94"/>
      <c r="I230" s="96"/>
      <c r="J230" s="308"/>
      <c r="K230" s="311"/>
    </row>
    <row r="231" spans="2:11" s="111" customFormat="1" ht="15.75" customHeight="1">
      <c r="B231" s="416" t="s">
        <v>439</v>
      </c>
      <c r="C231" s="416"/>
      <c r="D231" s="416"/>
      <c r="E231" s="416"/>
      <c r="F231" s="416"/>
      <c r="G231" s="100">
        <f>+I231-0</f>
        <v>1</v>
      </c>
      <c r="H231" s="101"/>
      <c r="I231" s="100">
        <v>1</v>
      </c>
      <c r="J231" s="308"/>
      <c r="K231" s="311"/>
    </row>
    <row r="232" spans="2:11" s="111" customFormat="1" ht="15.75" customHeight="1">
      <c r="B232" s="308"/>
      <c r="C232" s="308"/>
      <c r="D232" s="308"/>
      <c r="E232" s="308"/>
      <c r="F232" s="308"/>
      <c r="G232" s="52"/>
      <c r="H232" s="52"/>
      <c r="I232" s="52"/>
      <c r="J232" s="308"/>
      <c r="K232" s="311"/>
    </row>
    <row r="233" spans="2:11" s="111" customFormat="1" ht="15.75" customHeight="1">
      <c r="B233" s="308"/>
      <c r="C233" s="308"/>
      <c r="D233" s="308"/>
      <c r="E233" s="308"/>
      <c r="F233" s="308"/>
      <c r="G233" s="52"/>
      <c r="H233" s="52"/>
      <c r="I233" s="52"/>
      <c r="J233" s="308"/>
      <c r="K233" s="311"/>
    </row>
    <row r="234" spans="2:11" s="111" customFormat="1" ht="15.75" customHeight="1">
      <c r="B234" s="402" t="s">
        <v>438</v>
      </c>
      <c r="C234" s="402"/>
      <c r="D234" s="402"/>
      <c r="E234" s="402"/>
      <c r="F234" s="402"/>
      <c r="G234" s="402"/>
      <c r="H234" s="402"/>
      <c r="I234" s="402"/>
      <c r="J234" s="402"/>
      <c r="K234" s="311"/>
    </row>
    <row r="235" spans="2:11" s="111" customFormat="1" ht="15.75" customHeight="1">
      <c r="B235" s="334"/>
      <c r="C235" s="334"/>
      <c r="D235" s="334"/>
      <c r="E235" s="334"/>
      <c r="F235" s="334"/>
      <c r="G235" s="52"/>
      <c r="H235" s="52"/>
      <c r="I235" s="52"/>
      <c r="J235" s="308"/>
      <c r="K235" s="311"/>
    </row>
    <row r="236" spans="2:11" s="111" customFormat="1" ht="15.75" customHeight="1">
      <c r="B236" s="308"/>
      <c r="C236" s="308"/>
      <c r="D236" s="308"/>
      <c r="E236" s="308"/>
      <c r="F236" s="308"/>
      <c r="G236" s="52"/>
      <c r="H236" s="52"/>
      <c r="I236" s="52"/>
      <c r="J236" s="308"/>
      <c r="K236" s="311"/>
    </row>
    <row r="237" spans="2:11" ht="15.75">
      <c r="B237" s="88" t="s">
        <v>116</v>
      </c>
      <c r="D237" s="323"/>
      <c r="E237" s="323"/>
      <c r="F237" s="323"/>
      <c r="G237" s="323"/>
      <c r="H237" s="323"/>
      <c r="I237" s="323"/>
      <c r="J237" s="323"/>
      <c r="K237" s="323"/>
    </row>
    <row r="238" spans="2:11" ht="15.75">
      <c r="B238" s="82" t="s">
        <v>117</v>
      </c>
      <c r="D238" s="323"/>
      <c r="E238" s="323"/>
      <c r="F238" s="323"/>
      <c r="G238" s="323"/>
      <c r="H238" s="323"/>
      <c r="I238" s="323"/>
      <c r="J238" s="323"/>
      <c r="K238" s="323"/>
    </row>
    <row r="239" spans="2:11" ht="15.75">
      <c r="B239" s="82" t="s">
        <v>118</v>
      </c>
      <c r="D239" s="323"/>
      <c r="E239" s="323"/>
      <c r="F239" s="323"/>
      <c r="G239" s="323"/>
      <c r="H239" s="323"/>
      <c r="I239" s="323"/>
      <c r="J239" s="323"/>
      <c r="K239" s="323"/>
    </row>
    <row r="240" spans="2:11" ht="15.75">
      <c r="B240" s="324" t="s">
        <v>119</v>
      </c>
      <c r="D240" s="323"/>
      <c r="E240" s="323"/>
      <c r="F240" s="323"/>
      <c r="G240" s="323"/>
      <c r="H240" s="323"/>
      <c r="I240" s="323"/>
      <c r="J240" s="323"/>
      <c r="K240" s="323"/>
    </row>
    <row r="241" ht="15.75">
      <c r="B241" s="82" t="s">
        <v>120</v>
      </c>
    </row>
    <row r="242" ht="15.75">
      <c r="B242" s="325" t="s">
        <v>472</v>
      </c>
    </row>
    <row r="243" ht="15.75">
      <c r="B243" s="325"/>
    </row>
    <row r="244" ht="15.75">
      <c r="B244" s="325"/>
    </row>
    <row r="245" ht="15.75">
      <c r="B245" s="325"/>
    </row>
    <row r="246" ht="15.75">
      <c r="B246" s="325"/>
    </row>
    <row r="247" ht="15.75">
      <c r="B247" s="325"/>
    </row>
    <row r="248" ht="15.75">
      <c r="B248" s="325"/>
    </row>
    <row r="249" ht="15.75">
      <c r="B249" s="325"/>
    </row>
    <row r="250" ht="15.75">
      <c r="B250" s="325"/>
    </row>
    <row r="251" ht="15.75">
      <c r="B251" s="325"/>
    </row>
    <row r="252" ht="15.75">
      <c r="B252" s="325"/>
    </row>
    <row r="253" ht="15.75">
      <c r="B253" s="325"/>
    </row>
    <row r="254" ht="15.75">
      <c r="B254" s="325"/>
    </row>
    <row r="255" ht="15.75">
      <c r="B255" s="325"/>
    </row>
    <row r="256" ht="15.75">
      <c r="B256" s="325"/>
    </row>
    <row r="257" ht="15.75">
      <c r="B257" s="325"/>
    </row>
    <row r="258" ht="15.75">
      <c r="B258" s="325"/>
    </row>
    <row r="259" ht="15.75">
      <c r="B259" s="325"/>
    </row>
    <row r="260" ht="15.75">
      <c r="B260" s="325"/>
    </row>
    <row r="261" ht="15.75">
      <c r="B261" s="325"/>
    </row>
    <row r="262" ht="15.75">
      <c r="J262" s="298" t="s">
        <v>436</v>
      </c>
    </row>
  </sheetData>
  <sheetProtection/>
  <mergeCells count="107">
    <mergeCell ref="B19:J20"/>
    <mergeCell ref="B162:J164"/>
    <mergeCell ref="B166:J166"/>
    <mergeCell ref="B152:E152"/>
    <mergeCell ref="B149:E150"/>
    <mergeCell ref="F149:F150"/>
    <mergeCell ref="G149:G150"/>
    <mergeCell ref="I149:I150"/>
    <mergeCell ref="B154:E154"/>
    <mergeCell ref="B156:E156"/>
    <mergeCell ref="B70:J70"/>
    <mergeCell ref="B74:J74"/>
    <mergeCell ref="J149:J150"/>
    <mergeCell ref="B132:J133"/>
    <mergeCell ref="B121:J122"/>
    <mergeCell ref="B118:J119"/>
    <mergeCell ref="B124:J124"/>
    <mergeCell ref="I145:I147"/>
    <mergeCell ref="B142:J142"/>
    <mergeCell ref="B95:J95"/>
    <mergeCell ref="M24:X25"/>
    <mergeCell ref="B137:J138"/>
    <mergeCell ref="B22:J23"/>
    <mergeCell ref="C114:J116"/>
    <mergeCell ref="B99:J101"/>
    <mergeCell ref="C103:J106"/>
    <mergeCell ref="B93:J93"/>
    <mergeCell ref="B25:J25"/>
    <mergeCell ref="M136:X137"/>
    <mergeCell ref="B78:J78"/>
    <mergeCell ref="A2:J2"/>
    <mergeCell ref="A1:J1"/>
    <mergeCell ref="B9:J9"/>
    <mergeCell ref="B11:J13"/>
    <mergeCell ref="A3:J3"/>
    <mergeCell ref="B6:J7"/>
    <mergeCell ref="A4:J4"/>
    <mergeCell ref="B15:J17"/>
    <mergeCell ref="B31:E31"/>
    <mergeCell ref="B88:G88"/>
    <mergeCell ref="B60:E60"/>
    <mergeCell ref="B34:J36"/>
    <mergeCell ref="J54:J56"/>
    <mergeCell ref="B44:J44"/>
    <mergeCell ref="B49:J49"/>
    <mergeCell ref="B59:E59"/>
    <mergeCell ref="F53:G53"/>
    <mergeCell ref="B46:K46"/>
    <mergeCell ref="I53:J53"/>
    <mergeCell ref="F54:F56"/>
    <mergeCell ref="B140:J140"/>
    <mergeCell ref="B62:J64"/>
    <mergeCell ref="B66:J66"/>
    <mergeCell ref="B80:J80"/>
    <mergeCell ref="B76:J76"/>
    <mergeCell ref="B68:J68"/>
    <mergeCell ref="B72:J72"/>
    <mergeCell ref="B188:J189"/>
    <mergeCell ref="C110:J112"/>
    <mergeCell ref="C108:J109"/>
    <mergeCell ref="B182:F182"/>
    <mergeCell ref="B168:J168"/>
    <mergeCell ref="B160:J160"/>
    <mergeCell ref="B158:J158"/>
    <mergeCell ref="B180:F180"/>
    <mergeCell ref="B173:F173"/>
    <mergeCell ref="B135:J135"/>
    <mergeCell ref="B130:E130"/>
    <mergeCell ref="B87:G87"/>
    <mergeCell ref="B184:J186"/>
    <mergeCell ref="J145:J147"/>
    <mergeCell ref="F144:G144"/>
    <mergeCell ref="I144:J144"/>
    <mergeCell ref="F145:F147"/>
    <mergeCell ref="B174:F174"/>
    <mergeCell ref="B175:F175"/>
    <mergeCell ref="G145:G147"/>
    <mergeCell ref="F26:F28"/>
    <mergeCell ref="G26:G28"/>
    <mergeCell ref="H26:I29"/>
    <mergeCell ref="B40:J42"/>
    <mergeCell ref="B38:J38"/>
    <mergeCell ref="B32:E32"/>
    <mergeCell ref="B198:J198"/>
    <mergeCell ref="G200:G201"/>
    <mergeCell ref="I200:I201"/>
    <mergeCell ref="I54:I56"/>
    <mergeCell ref="G54:G56"/>
    <mergeCell ref="B97:J97"/>
    <mergeCell ref="B89:G89"/>
    <mergeCell ref="H82:H83"/>
    <mergeCell ref="B91:J91"/>
    <mergeCell ref="B92:J92"/>
    <mergeCell ref="B206:F206"/>
    <mergeCell ref="B208:F208"/>
    <mergeCell ref="B210:F210"/>
    <mergeCell ref="B212:F212"/>
    <mergeCell ref="B214:F214"/>
    <mergeCell ref="B216:F216"/>
    <mergeCell ref="B218:F218"/>
    <mergeCell ref="B221:F221"/>
    <mergeCell ref="B231:F231"/>
    <mergeCell ref="B234:J234"/>
    <mergeCell ref="B223:F223"/>
    <mergeCell ref="B225:F225"/>
    <mergeCell ref="B227:F227"/>
    <mergeCell ref="B229:F229"/>
  </mergeCells>
  <printOptions horizontalCentered="1"/>
  <pageMargins left="0.03937007874015748" right="0" top="0.31496062992125984" bottom="0" header="0" footer="0"/>
  <pageSetup firstPageNumber="8" useFirstPageNumber="1" fitToHeight="3" horizontalDpi="600" verticalDpi="600" orientation="portrait" paperSize="9" scale="74" r:id="rId1"/>
  <rowBreaks count="3" manualBreakCount="3">
    <brk id="69" max="9" man="1"/>
    <brk id="134" max="9" man="1"/>
    <brk id="19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Casey</dc:creator>
  <cp:keywords/>
  <dc:description/>
  <cp:lastModifiedBy>user</cp:lastModifiedBy>
  <cp:lastPrinted>2012-02-29T07:44:54Z</cp:lastPrinted>
  <dcterms:created xsi:type="dcterms:W3CDTF">2007-08-02T09:00:54Z</dcterms:created>
  <dcterms:modified xsi:type="dcterms:W3CDTF">2012-02-29T07:45:43Z</dcterms:modified>
  <cp:category/>
  <cp:version/>
  <cp:contentType/>
  <cp:contentStatus/>
</cp:coreProperties>
</file>